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108" documentId="8_{53573C01-2876-4112-9286-9A38827AECCC}" xr6:coauthVersionLast="47" xr6:coauthVersionMax="47" xr10:uidLastSave="{A14D8117-A219-4C4D-B9E1-D7AC642EF95A}"/>
  <bookViews>
    <workbookView xWindow="28695" yWindow="-5325" windowWidth="26010" windowHeight="20985" tabRatio="796" activeTab="6" xr2:uid="{9927F07C-67FA-445E-8A99-0026FD0E8B7A}"/>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2)" sheetId="26"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F52" i="12"/>
  <c r="F14" i="21" s="1"/>
  <c r="E12" i="13"/>
  <c r="E13" i="13"/>
  <c r="H32" i="21"/>
  <c r="H27" i="21"/>
  <c r="H28" i="21"/>
  <c r="F27" i="21"/>
  <c r="F28" i="21"/>
  <c r="F22" i="21"/>
  <c r="F23" i="21"/>
  <c r="F32" i="21"/>
  <c r="F29" i="21"/>
  <c r="F24" i="21"/>
  <c r="F11" i="21"/>
  <c r="F12" i="21"/>
  <c r="F13" i="21"/>
  <c r="H34" i="15"/>
  <c r="H33" i="15"/>
  <c r="H32" i="15"/>
  <c r="H31" i="15"/>
  <c r="H30" i="15"/>
  <c r="E37" i="15" s="1"/>
  <c r="F30" i="21" s="1"/>
  <c r="H39" i="14"/>
  <c r="H38" i="14"/>
  <c r="H37" i="14"/>
  <c r="H36" i="14"/>
  <c r="H35" i="14"/>
  <c r="E42" i="14" s="1"/>
  <c r="F25" i="21" s="1"/>
  <c r="E15" i="13"/>
  <c r="E14"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tc={CF66B992-2571-4AB7-ADC8-ACF43E68CD7D}</author>
  </authors>
  <commentList>
    <comment ref="C27" authorId="0" shapeId="0" xr:uid="{CF66B992-2571-4AB7-ADC8-ACF43E68CD7D}">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<sst xmlns="http://schemas.openxmlformats.org/spreadsheetml/2006/main" count="507" uniqueCount="316">
  <si>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</si>
  <si>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</si>
  <si>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</si>
  <si>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</si>
  <si>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</si>
  <si>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</si>
  <si>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</si>
  <si>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</si>
  <si>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</si>
  <si>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</si>
  <si>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</si>
  <si>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</si>
  <si>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</si>
  <si>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</si>
  <si>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</si>
  <si>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</si>
  <si>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</si>
  <si>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</si>
  <si>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</si>
  <si>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</si>
  <si>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</si>
  <si>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</si>
  <si>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</si>
  <si>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</si>
  <si>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</si>
  <si>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</si>
  <si>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</si>
  <si>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</si>
  <si>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</si>
  <si>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</si>
  <si>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</si>
  <si>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</si>
  <si>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</si>
  <si>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</si>
  <si>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</si>
  <si>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</si>
  <si>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</si>
  <si>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</si>
  <si>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</si>
  <si>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</si>
  <si>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</si>
  <si>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</si>
  <si>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</si>
  <si>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</si>
  <si>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</si>
  <si>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</si>
  <si>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</si>
  <si>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</si>
  <si>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</si>
  <si>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</si>
  <si>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</si>
  <si>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</si>
  <si>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</si>
  <si>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Koelvloeistof Di-ethyleenglycol (DEG)</t>
  </si>
  <si>
    <t>Verwerking:</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</si>
  <si>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</si>
  <si>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</si>
  <si>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</si>
  <si>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</si>
  <si>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</si>
  <si>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</si>
  <si>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</si>
  <si>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</si>
  <si>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t>Bronnen</t>
  </si>
  <si>
    <t xml:space="preserve">Ja. DEG dient als warmteoverdrachtsvloeistof/antivries in gesloten HVAC-circuits. Technisch doel is vorst‑/corrosiebescherming in gesloten systemen; markt gebruikt (virgin of gerecyclede) glycols. </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</si>
  <si>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</si>
  <si>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t xml:space="preserve">Ja. Indien geen secundair DEG beschikbaar is, wordt virgin glycol (MEG/MPG/DEG) toegepast; bestekken eisen vooral functionele performance en drinkwater‑scheiding, geen secundaire herkomst.
</t>
  </si>
  <si>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</si>
  <si>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t xml:space="preserve">Kan voldoen, mits geregenereerd/geblendeerd tot specificatie (corrosie‑, pH‑, inhibitor‑eisen). Leveranciers claimen ASTM‑conformiteit; bewijs via productspecificatie/analyses vereist.
</t>
  </si>
  <si>
    <t>https://www.glyeco.com/company/?utm_source=chatgpt.com</t>
  </si>
  <si>
    <t>https://glyeco.com/products/heat-transfer-fluid/h50-heat-transfer-fluid/?utm_source=chatgpt.com</t>
  </si>
  <si>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</si>
  <si>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</si>
  <si>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Ja, als afval: VIHB‑registratie/geleidebiljetten; mogelijk vergunning/melding Bal‑activiteiten. Bbk/Rbk niet van toepassing (geen bouwstof in bodem). EVOA bij grensoverschrijding.Binnen NL: VIHB‑plicht voor vervoeren/inzamelen/handelen/bemiddelen; LMA‑meldsysteem. Over grens: EVOA‑procedures via ILT.</t>
  </si>
  <si>
    <t>https://www.coolairco.nl/r134a-12kg-299-00#:~:text=Volgens%20de%20wet%20zijn%20wij,specialist</t>
  </si>
  <si>
    <t>Stap 3:</t>
  </si>
  <si>
    <t>Ga na of er op nationaal en/of Europees niveau criteria voor het einde afvalpunt zijn uitgewerkt.</t>
  </si>
  <si>
    <t>Geen EU- (333/2011, 1179/2012, 715/2013) of NL-specifieke EoW-regeling voor propaan. Beoordeling moet daarom via art. 6 Kaderrichtlijn/Wm gebeuren met Handreiking ‘Afvalstof of niet-afvalstof’.</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</si>
  <si>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</si>
  <si>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</si>
  <si>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</si>
  <si>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</si>
  <si>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</si>
  <si>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t>Aannemelijk ja (NL/EU): meerdere inzamelaars/recyclers voor koelvloeistoffen/glycol (destillatie/regeneratie) actief. Voorbeelden: GS‑Recycling NL (inzameling/destillatie), Vanheede (destillatie MEG), EU‑tech leveranciers (MEGA/MemBrain) voor glycolregeneratie.</t>
  </si>
  <si>
    <t>https://www.gs-recycling.nl/diensten-processen/afgewerkte-koelvloeistof-glycol/?utm_source=chatgpt.com</t>
  </si>
  <si>
    <t>https://www.vanheede.com/nl/alle-afvalstromen/koelvloeistof/?utm_source=chatgpt.com</t>
  </si>
  <si>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</si>
  <si>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t>Niet gevonden (openbare NL‑prijs of factuur voor secundair DEG).
Publieke NL‑tarieven tonen “tegen tarief”/“scherp tarief” zonder prijs; prijslijsten ontbreken.</t>
  </si>
  <si>
    <t>https://www.olieafval.nl/shop/koelvloeistof/?utm_source=chatgpt.com</t>
  </si>
  <si>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</si>
  <si>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t>Ja er zijn meerdere partijen die dit strucureel en dus niet op proejct basis aanbieden.</t>
  </si>
  <si>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</si>
  <si>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Niet gevonden (NL‑specifieke volumes voor HVAC‑DEG). Publieke statistiek per glycoltype ontbreekt; LMA heeft wel stromeninzicht maar niet openbaar op stofdetail.
Maar ook nergens dat dit waarschijnlijk een probleem zou gaan worden.</t>
  </si>
  <si>
    <t>ZZS</t>
  </si>
  <si>
    <t>Zijn er Zeer Zorgwekkende Stoffen (ZZS) aanwezig?</t>
  </si>
  <si>
    <t>nee</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</si>
  <si>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</si>
  <si>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</si>
  <si>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</si>
  <si>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</si>
  <si>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</si>
  <si>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</si>
  <si>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</si>
  <si>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DEG (CAS 111‑46‑6) staat niet op de RIVM‑ZZS‑lijst en niet op de ECHA Candidate List. Let op: inhibitor‑additieven (boraten/nitrieten e.d.) kunnen wél ZZS/SVHC‑relevant zijn; analyse vereist.</t>
  </si>
  <si>
    <t>Stap 5:</t>
  </si>
  <si>
    <t>Bepaal het punt einde afval:</t>
  </si>
  <si>
    <t>Geen specifieke EU/NL‑EoW‑criteria voor DEG; bepaal case‑by‑case o.b.v. art. 6 WFD + NL‑Handreiking (jan 2025). EoW‑moment doorgaans: na bewezen regeneratie/blending tot productspecificatie + markt/afzet + geen ongunstige effecten; tot dat moment gelden afval‑ en (bij grensoverschrijding) EVOA‑plichten.</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</si>
  <si>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</si>
  <si>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</si>
  <si>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</si>
  <si>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</si>
  <si>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</si>
  <si>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</si>
  <si>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</si>
  <si>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</si>
  <si>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</si>
  <si>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</si>
  <si>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</si>
  <si>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</si>
  <si>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</si>
  <si>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</si>
  <si>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</si>
  <si>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</si>
  <si>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</si>
  <si>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</si>
  <si>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</si>
  <si>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</si>
  <si>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</si>
  <si>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</si>
  <si>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</si>
  <si>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</si>
  <si>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</si>
  <si>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</si>
  <si>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</si>
  <si>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</si>
  <si>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</si>
  <si>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</si>
  <si>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</si>
  <si>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</si>
  <si>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</si>
  <si>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</si>
  <si>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</si>
  <si>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</si>
  <si>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</si>
  <si>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</si>
  <si>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</si>
  <si>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</si>
  <si>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</si>
  <si>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geen specifieke locatie, toepassingsgebied koelvloeistof. Voor de lekverliezen wordt er uitgegaan van een levensduur van 15 jaar.</t>
  </si>
  <si>
    <t/>
  </si>
  <si>
    <t>Onderstaande tabel ingevuld met daarin de verdeling van de verschillende einde levensscenario's incl. de gehanteerde bronnen</t>
  </si>
  <si>
    <t>%</t>
  </si>
  <si>
    <t>uitgaande van 15 jaar, met een lekverlies van 5% per jaar.</t>
  </si>
  <si>
    <t>rapport: Best Practice Koudemiddelen voor industriele koeling.pdf gaat uit van een waarde tussen de 2,5 en 10% per jaar. Waarvan veel uitgaan van een gemiddelde conservatieve waarde van 5%. Is 46% (95%^15)</t>
  </si>
  <si>
    <t>n.v.t. – vloeistoffen in bovengrondse gebouwinstallaties worden bij demontage afgetapt</t>
  </si>
  <si>
    <t>Niet van toepassing alles wordt gerecycled of verbrand</t>
  </si>
  <si>
    <t>inschatting o.b.v. GS-Recycling NL: inzameling &amp; destillatie tot terugwinning glycol, 2025, https://www.gs-recycling.nl/diensten-processen/afgewerkte-koelvloeistof-glycol/
 • MEGA (RALEX®) antivries-recycling: “&gt;90% gezuiverd product, kwaliteit als virgin glycol”, 2025, https://www.mega.cz/antifreeze-recycling/</t>
  </si>
  <si>
    <t>AVI</t>
  </si>
  <si>
    <t>RIVM: NL-afvalverbrandingsinstallaties; “sommige installaties accepteren ook gevaarlijk afval”, 2021, https://www.rivm.nl/bibliotheek/rapporten/2021-0143.pdf
 • IPLO/Bal: vergunningplicht verwerking gevaarlijk afval, 2025, https://iplo.nl/regelgeving/regels-voor-activiteiten/milieubelastende-activiteiten-hoofdstuk-3-bal/afvalbeheer/verwerken/toelichting/</t>
  </si>
  <si>
    <t>stortverbod</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</si>
  <si>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</si>
  <si>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</si>
  <si>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</si>
  <si>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</si>
  <si>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</si>
  <si>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</si>
  <si>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</si>
  <si>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</si>
  <si>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</si>
  <si>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</si>
  <si>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</si>
  <si>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</si>
  <si>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</si>
  <si>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</si>
  <si>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</si>
  <si>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</si>
  <si>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</si>
  <si>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</si>
  <si>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</si>
  <si>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</si>
  <si>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</si>
  <si>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</si>
  <si>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</si>
  <si>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</si>
  <si>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</si>
  <si>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</si>
  <si>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</si>
  <si>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</si>
  <si>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</si>
  <si>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Forfaitaire 5%</t>
  </si>
  <si>
    <t>Geen gegevens over, mogelijk wordt er nog wat gecontroleerd af gefakkeld bij verbranding daarom dit meegenomen.</t>
  </si>
  <si>
    <t>efficiëntieverlies recycling naar stort</t>
  </si>
  <si>
    <t>fictief voorbeeld voor het recyclen van beton waarbij 1% verlies optreed wat naar stort toe gaat.</t>
  </si>
  <si>
    <t xml:space="preserve">   </t>
  </si>
  <si>
    <t>efficiëntieverlies  verbranding naar stort</t>
  </si>
  <si>
    <t>In de ecoinvent kaart zit bij verbranding een stuk disposal. Om geen dubbel telling te krijgen is deze daarom op 0 gezet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</si>
  <si>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</si>
  <si>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</si>
  <si>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</si>
  <si>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</si>
  <si>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</si>
  <si>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</si>
  <si>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</si>
  <si>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</si>
  <si>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</si>
  <si>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</si>
  <si>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</si>
  <si>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</si>
  <si>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</si>
  <si>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</si>
  <si>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</si>
  <si>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 NVT</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</si>
  <si>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</si>
  <si>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</si>
  <si>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</si>
  <si>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</si>
  <si>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t xml:space="preserve"> </t>
  </si>
  <si>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</si>
  <si>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</si>
  <si>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</si>
  <si>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</si>
  <si>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</si>
  <si>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</si>
  <si>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</si>
  <si>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</si>
  <si>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</si>
  <si>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</si>
  <si>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</si>
  <si>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</si>
  <si>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</si>
  <si>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</si>
  <si>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</si>
  <si>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</si>
  <si>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</si>
  <si>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</si>
  <si>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</si>
  <si>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</si>
  <si>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</si>
  <si>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</si>
  <si>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</si>
  <si>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</si>
  <si>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</si>
  <si>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</si>
  <si>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</si>
  <si>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</si>
  <si>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</si>
  <si>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</si>
  <si>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</si>
  <si>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</si>
  <si>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</si>
  <si>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</si>
  <si>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</si>
  <si>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</si>
  <si>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</si>
  <si>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</si>
  <si>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Used refrigerant R134a {GLO}| treatment of used refrigerant R134a, reclamation | Cut-off, U</t>
  </si>
  <si>
    <t xml:space="preserve">Zelfde als R134a gehouden. Omdat er geen profiel voor recycling van Di-ethyleen glycol in ecoinvent bestaat. Dit profiel kan wel worden aangepast dat de lekverliezen di-ethyleen glycol worden in plaats van de R134a. </t>
  </si>
  <si>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</si>
  <si>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</si>
  <si>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</si>
  <si>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</si>
  <si>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</si>
  <si>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</si>
  <si>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</si>
  <si>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Diethylene glycol {RER}| ethylene glycol production | Cut-off, U</t>
  </si>
  <si>
    <t>na recycling is het chemisch het zelfde</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</si>
  <si>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</si>
  <si>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</si>
  <si>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</si>
  <si>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</si>
  <si>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</si>
  <si>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</si>
  <si>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Na recyclen is het chemische het zelfde als Di-ethyleen glycol</t>
  </si>
  <si>
    <t>Na recyclen is het chemische het zelfde als virgin.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</si>
  <si>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</si>
  <si>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</si>
  <si>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</si>
  <si>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</si>
  <si>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</si>
  <si>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</si>
  <si>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</si>
  <si>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</si>
  <si>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</si>
  <si>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</si>
  <si>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Di-ethyleen glycol</t>
  </si>
  <si>
    <t>wordt waarschijnlijk verbrand door afvakkeling waarbij er geen energie wordt opgewekt (gaat niet naar de AVI). Daarom geen LHV.</t>
  </si>
  <si>
    <t>Lijsten</t>
  </si>
  <si>
    <t>Bevat alle keuzelijsten van het stappenplan</t>
  </si>
  <si>
    <t>fossiel</t>
  </si>
  <si>
    <t>hernieuwbaar</t>
  </si>
  <si>
    <t xml:space="preserve">Waar </t>
  </si>
  <si>
    <t>SP0 punt einde afval</t>
  </si>
  <si>
    <t>Maak een keuze</t>
  </si>
  <si>
    <t>Lijst Stap 1</t>
  </si>
  <si>
    <t>Als bijproduct in productiefase</t>
  </si>
  <si>
    <t>Zie B6.2.2 LAP</t>
  </si>
  <si>
    <t>Bij materialen met een afvalstatus</t>
  </si>
  <si>
    <t>Zie B6.2.3 LAP</t>
  </si>
  <si>
    <t>Lijst Stap 2</t>
  </si>
  <si>
    <t>ja</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</si>
  <si>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</si>
  <si>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</si>
  <si>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</si>
  <si>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</si>
  <si>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</si>
  <si>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</si>
  <si>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</si>
  <si>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</si>
  <si>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</si>
  <si>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zie excel SP en SP 2</t>
  </si>
  <si>
    <t>Profiel voor verbranding</t>
  </si>
  <si>
    <t>Omschrijving verbrandingsprofiel</t>
  </si>
  <si>
    <t>Aangehouden NMD basisprofiel/ecoinvent profiel</t>
  </si>
  <si>
    <t>onderbouwing</t>
  </si>
  <si>
    <t>0618-avC&amp;Verbranden koelvloeistof R-134a ('final disposal') (o.b.v. Used refrigerant R134a {GLO}| treatment of used refrigerant R134a, final disposal | Cut-off, U)</t>
  </si>
  <si>
    <t>Geen specifieke profiel in database daarom gelijk gehouden aan R-134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</si>
</sst>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0">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0" borderId="1" xfId="54" applyFill="1" applyBorder="1" applyProtection="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29" fillId="0" borderId="0" xfId="0" applyFont="1" applyAlignment="1">
      <alignment horizontal="left" vertical="top"/>
    </xf>
    <xf numFmtId="0" fontId="0" fillId="16" borderId="29" xfId="12" applyFont="1" applyBorder="1" applyAlignment="1">
      <alignment horizontal="left" wrapText="1"/>
      <protection locked="0"/>
    </xf>
    <xf numFmtId="0" fontId="3" fillId="16" borderId="0" xfId="12" applyBorder="1" applyAlignment="1">
      <alignment horizontal="left" wrapText="1"/>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0" fillId="28" borderId="1" xfId="58" quotePrefix="1" applyFont="1" applyAlignment="1">
      <alignment wrapText="1"/>
      <protection locked="0"/>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22</xdr:row>
      <xdr:rowOff>36195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6811625"/>
          <a:ext cx="4612006" cy="488378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38100</xdr:colOff>
      <xdr:row>7</xdr:row>
      <xdr:rowOff>161925</xdr:rowOff>
    </xdr:from>
    <xdr:to>
      <xdr:col>15</xdr:col>
      <xdr:colOff>170553</xdr:colOff>
      <xdr:row>39</xdr:row>
      <xdr:rowOff>231377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2058650" y="1409700"/>
          <a:ext cx="7171428" cy="7708502"/>
        </a:xfrm>
        <a:prstGeom prst="rect">
          <a:avLst/>
        </a:prstGeom>
      </xdr:spPr>
    </xdr:pic>
    <xdr:clientData/>
  </xdr:twoCellAnchor>
  <xdr:twoCellAnchor editAs="oneCell">
    <xdr:from>
      <xdr:col>10</xdr:col>
      <xdr:colOff>0</xdr:colOff>
      <xdr:row>42</xdr:row>
      <xdr:rowOff>0</xdr:rowOff>
    </xdr:from>
    <xdr:to>
      <xdr:col>14</xdr:col>
      <xdr:colOff>162207</xdr:colOff>
      <xdr:row>70</xdr:row>
      <xdr:rowOff>12046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5FF9D517-93ED-49F4-9703-A95CDC1C494D}"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5FF9D517-93ED-49F4-9703-A95CDC1C494D}" id="{CF66B992-2571-4AB7-ADC8-ACF43E68CD7D}">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anheede.com/nl/alle-afvalstromen/koelvloeistof/?utm_source=chatgpt.com" TargetMode="External"/><Relationship Id="rId1" Type="http://schemas.openxmlformats.org/officeDocument/2006/relationships/hyperlink" Target="https://lap3.nl/beleidskader/deel-b-afvalbeheer/b6-onderscheid"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zoomScale="130" zoomScaleNormal="130" workbookViewId="0">
      <selection activeCell="F33" sqref="F33"/>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2</v>
      </c>
      <c r="C2" s="1"/>
      <c r="D2" s="1"/>
      <c r="E2" s="1"/>
      <c r="F2" s="1"/>
      <c r="G2" s="1"/>
      <c r="H2" s="1"/>
      <c r="I2" s="1"/>
      <c r="J2" s="1"/>
      <c r="K2" s="1"/>
      <c r="L2" s="1"/>
      <c r="M2" s="1"/>
      <c r="N2" s="1"/>
      <c r="O2" s="1"/>
      <c r="P2" s="1"/>
      <c r="Q2" s="1"/>
      <c r="R2" s="1"/>
      <c r="S2" s="1"/>
      <c r="T2" s="1"/>
      <c r="U2" s="1"/>
      <c r="V2" s="1"/>
      <c r="W2" s="1"/>
      <c r="X2" s="1"/>
      <c r="Y2" s="1"/>
    </row>
    <row r="3" spans="2:25" x14ac:dyDescent="0.2">
      <c r="B3" s="7"/>
      <c r="C3" s="7" t="s">
        <v>3</v>
      </c>
      <c r="D3" s="7"/>
      <c r="E3" s="7"/>
      <c r="F3" s="7"/>
      <c r="G3" s="7"/>
      <c r="H3" s="7"/>
      <c r="I3" s="7"/>
      <c r="J3" s="7"/>
      <c r="K3" s="7"/>
      <c r="L3" s="7"/>
      <c r="M3" s="7"/>
      <c r="N3" s="7"/>
      <c r="O3" s="7"/>
      <c r="P3" s="7"/>
      <c r="Q3" s="7"/>
      <c r="R3" s="7"/>
      <c r="S3" s="7"/>
      <c r="T3" s="7"/>
      <c r="U3" s="7"/>
      <c r="V3" s="7"/>
      <c r="W3" s="7"/>
      <c r="X3" s="7"/>
      <c r="Y3" s="7"/>
    </row>
    <row r="5" spans="2:25" x14ac:dyDescent="0.2">
      <c r="D5" t="s">
        <v>4</v>
      </c>
    </row>
    <row r="7" spans="2:25" ht="11" thickBot="1" x14ac:dyDescent="0.3">
      <c r="D7" s="5"/>
      <c r="E7" s="5" t="s">
        <v>5</v>
      </c>
      <c r="F7" s="5" t="s">
        <v>6</v>
      </c>
      <c r="G7" s="5" t="s">
        <v>7</v>
      </c>
      <c r="H7" s="5" t="s">
        <v>8</v>
      </c>
      <c r="I7" s="5" t="s">
        <v>5</v>
      </c>
    </row>
    <row r="8" spans="2:25" ht="11.5" thickTop="1" thickBot="1" x14ac:dyDescent="0.3">
      <c r="D8" s="5" t="s">
        <v>9</v>
      </c>
      <c r="E8" s="3" t="s">
        <v>10</v>
      </c>
      <c r="F8" s="2"/>
      <c r="G8" s="3" t="s">
        <v>5</v>
      </c>
      <c r="H8" s="2" t="s">
        <v>11</v>
      </c>
      <c r="I8" s="3"/>
    </row>
    <row r="9" spans="2:25" ht="10.5" thickTop="1" x14ac:dyDescent="0.2">
      <c r="D9" s="3"/>
      <c r="E9" s="3" t="s">
        <v>12</v>
      </c>
      <c r="F9" s="2"/>
      <c r="G9" s="3" t="s">
        <v>5</v>
      </c>
      <c r="H9" s="2" t="s">
        <v>11</v>
      </c>
      <c r="I9" s="3"/>
    </row>
    <row r="10" spans="2:25" x14ac:dyDescent="0.2">
      <c r="D10" s="3"/>
      <c r="E10" s="3" t="s">
        <v>13</v>
      </c>
      <c r="F10" s="2"/>
      <c r="G10" s="3" t="s">
        <v>5</v>
      </c>
      <c r="H10" s="2" t="s">
        <v>11</v>
      </c>
      <c r="I10" s="3"/>
    </row>
    <row r="11" spans="2:25" x14ac:dyDescent="0.2">
      <c r="D11" s="3"/>
      <c r="E11" s="3" t="s">
        <v>14</v>
      </c>
      <c r="F11" s="68" t="str">
        <f>'SP 1 Verdeling EOL'!G46</f>
        <v>geen specifieke locatie, toepassingsgebied koelvloeistof. Voor de lekverliezen wordt er uitgegaan van een levensduur van 15 jaar.</v>
      </c>
      <c r="G11" s="3" t="s">
        <v>5</v>
      </c>
      <c r="H11" s="68" t="str">
        <f>'SP 1 Verdeling EOL'!H46</f>
        <v/>
      </c>
      <c r="I11" s="3" t="s">
        <v>15</v>
      </c>
    </row>
    <row r="12" spans="2:25" x14ac:dyDescent="0.2">
      <c r="E12" s="3" t="s">
        <v>16</v>
      </c>
      <c r="F12" s="68" t="str">
        <f>'SP 1 Verdeling EOL'!G47</f>
        <v>nvt</v>
      </c>
      <c r="G12" s="3" t="s">
        <v>5</v>
      </c>
      <c r="H12" s="68" t="str">
        <f>'SP 1 Verdeling EOL'!H47</f>
        <v/>
      </c>
      <c r="I12" s="3" t="s">
        <v>15</v>
      </c>
    </row>
    <row r="13" spans="2:25" x14ac:dyDescent="0.2">
      <c r="D13" s="3"/>
      <c r="E13" s="3" t="s">
        <v>17</v>
      </c>
      <c r="F13" s="68" t="str">
        <f>'SP 1 Verdeling EOL'!G48</f>
        <v>nvt</v>
      </c>
      <c r="G13" s="3" t="s">
        <v>5</v>
      </c>
      <c r="H13" s="68" t="str">
        <f>'SP 1 Verdeling EOL'!H48</f>
        <v/>
      </c>
      <c r="I13" s="3" t="s">
        <v>15</v>
      </c>
    </row>
    <row r="14" spans="2:25" x14ac:dyDescent="0.2">
      <c r="D14" s="3"/>
      <c r="E14" s="3" t="s">
        <v>18</v>
      </c>
      <c r="F14" s="70">
        <f>'SP 1 Verdeling EOL'!F52</f>
        <v>0.46329123015975332</v>
      </c>
      <c r="G14" s="3" t="s">
        <v>19</v>
      </c>
      <c r="H14" s="68" t="str">
        <f>'SP 1 Verdeling EOL'!H52</f>
        <v>rapport: Best Practice Koudemiddelen voor industriele koeling.pdf gaat uit van een waarde tussen de 2,5 en 10% per jaar. Waarvan veel uitgaan van een gemiddelde conservatieve waarde van 5%. Is 46% (95%^15)</v>
      </c>
      <c r="I14" s="9" t="s">
        <v>20</v>
      </c>
    </row>
    <row r="15" spans="2:25" x14ac:dyDescent="0.2">
      <c r="D15" s="3"/>
      <c r="E15" s="3" t="s">
        <v>21</v>
      </c>
      <c r="F15" s="70">
        <f>'SP 2 EOL efficientie '!E31</f>
        <v>0</v>
      </c>
      <c r="G15" s="3" t="s">
        <v>19</v>
      </c>
      <c r="H15" s="68" t="str">
        <f>'SP 1 Verdeling EOL'!H53</f>
        <v>n.v.t. – vloeistoffen in bovengrondse gebouwinstallaties worden bij demontage afgetapt</v>
      </c>
      <c r="I15" s="9" t="s">
        <v>20</v>
      </c>
    </row>
    <row r="16" spans="2:25" x14ac:dyDescent="0.2">
      <c r="D16" s="3"/>
      <c r="E16" s="3"/>
      <c r="F16" s="76"/>
      <c r="G16" s="3"/>
      <c r="H16" s="67"/>
      <c r="I16" s="9"/>
    </row>
    <row r="17" spans="4:9" ht="10.5" x14ac:dyDescent="0.25">
      <c r="D17" s="5" t="s">
        <v>22</v>
      </c>
      <c r="E17" s="3" t="s">
        <v>23</v>
      </c>
      <c r="F17" s="70">
        <f>'SP 2 EOL efficientie '!E32</f>
        <v>0</v>
      </c>
      <c r="G17" s="3"/>
      <c r="H17" s="2" t="s">
        <v>309</v>
      </c>
      <c r="I17" s="9" t="s">
        <v>24</v>
      </c>
    </row>
    <row r="18" spans="4:9" x14ac:dyDescent="0.2">
      <c r="D18" s="3"/>
      <c r="E18" s="3" t="s">
        <v>25</v>
      </c>
      <c r="F18" s="70">
        <f>'SP 2 EOL efficientie '!E33</f>
        <v>0.66499999999999992</v>
      </c>
      <c r="G18" s="3" t="s">
        <v>19</v>
      </c>
      <c r="H18" s="2" t="s">
        <v>309</v>
      </c>
      <c r="I18" s="9" t="s">
        <v>24</v>
      </c>
    </row>
    <row r="19" spans="4:9" x14ac:dyDescent="0.2">
      <c r="D19" s="3"/>
      <c r="E19" s="3" t="s">
        <v>26</v>
      </c>
      <c r="F19" s="70">
        <f>'SP 2 EOL efficientie '!E34</f>
        <v>0.33499999999999996</v>
      </c>
      <c r="G19" s="3" t="s">
        <v>19</v>
      </c>
      <c r="H19" s="2" t="s">
        <v>309</v>
      </c>
      <c r="I19" s="9" t="s">
        <v>24</v>
      </c>
    </row>
    <row r="20" spans="4:9" x14ac:dyDescent="0.2">
      <c r="D20" s="3"/>
      <c r="E20" s="3" t="s">
        <v>27</v>
      </c>
      <c r="F20" s="70">
        <f>'SP 2 EOL efficientie '!E35</f>
        <v>0</v>
      </c>
      <c r="G20" s="3" t="s">
        <v>19</v>
      </c>
      <c r="H20" s="2" t="s">
        <v>309</v>
      </c>
      <c r="I20" s="9" t="s">
        <v>24</v>
      </c>
    </row>
    <row r="21" spans="4:9" x14ac:dyDescent="0.2">
      <c r="D21" s="3"/>
      <c r="E21" s="3"/>
      <c r="F21" s="3"/>
      <c r="G21" s="3"/>
      <c r="I21" s="9"/>
    </row>
    <row r="22" spans="4:9" ht="10.5" x14ac:dyDescent="0.25">
      <c r="D22" s="5" t="s">
        <v>28</v>
      </c>
      <c r="E22" s="3" t="s">
        <v>29</v>
      </c>
      <c r="F22" s="68" t="str">
        <f>'SP 3 hergebruik'!E7</f>
        <v xml:space="preserve"> </v>
      </c>
      <c r="G22" s="3" t="s">
        <v>30</v>
      </c>
      <c r="H22" s="2" t="str">
        <f>'SP 3 hergebruik'!F7</f>
        <v xml:space="preserve"> </v>
      </c>
      <c r="I22" s="9" t="s">
        <v>31</v>
      </c>
    </row>
    <row r="23" spans="4:9" ht="10.5" thickTop="1" x14ac:dyDescent="0.2">
      <c r="D23" s="3"/>
      <c r="E23" s="3" t="s">
        <v>32</v>
      </c>
      <c r="F23" s="68" t="str">
        <f>'SP 3 hergebruik'!E8</f>
        <v xml:space="preserve"> </v>
      </c>
      <c r="G23" s="3" t="s">
        <v>30</v>
      </c>
      <c r="H23" s="2" t="str">
        <f>'SP 3 hergebruik'!F8</f>
        <v xml:space="preserve"> </v>
      </c>
      <c r="I23" s="9" t="s">
        <v>31</v>
      </c>
    </row>
    <row r="24" spans="4:9" x14ac:dyDescent="0.2">
      <c r="D24" s="3"/>
      <c r="E24" s="3" t="s">
        <v>33</v>
      </c>
      <c r="F24" s="68" t="str">
        <f>'SP 3 hergebruik'!D18</f>
        <v/>
      </c>
      <c r="G24" s="3" t="s">
        <v>30</v>
      </c>
      <c r="H24" s="68">
        <f>'SP 3 hergebruik'!F18</f>
        <v>0</v>
      </c>
      <c r="I24" s="9" t="s">
        <v>31</v>
      </c>
    </row>
    <row r="25" spans="4:9" x14ac:dyDescent="0.2">
      <c r="D25" s="3"/>
      <c r="E25" s="3" t="s">
        <v>34</v>
      </c>
      <c r="F25" s="70">
        <f>'SP 3 hergebruik'!E42</f>
        <v>0</v>
      </c>
      <c r="G25" s="3" t="s">
        <v>19</v>
      </c>
      <c r="H25" s="70"/>
      <c r="I25" s="9" t="s">
        <v>31</v>
      </c>
    </row>
    <row r="26" spans="4:9" x14ac:dyDescent="0.2">
      <c r="D26" s="3"/>
      <c r="E26" s="3"/>
      <c r="F26" s="3"/>
      <c r="G26" s="3"/>
      <c r="H26" s="3"/>
      <c r="I26" s="3"/>
    </row>
    <row r="27" spans="4:9" ht="11" thickBot="1" x14ac:dyDescent="0.3">
      <c r="D27" s="5" t="s">
        <v>35</v>
      </c>
      <c r="E27" s="3" t="s">
        <v>36</v>
      </c>
      <c r="F27" s="68">
        <f>'SP 4 recycling'!E7</f>
        <v>0</v>
      </c>
      <c r="G27" s="3" t="s">
        <v>30</v>
      </c>
      <c r="H27" s="70">
        <f>'SP 4 recycling'!F7</f>
        <v>0</v>
      </c>
      <c r="I27" s="9" t="s">
        <v>37</v>
      </c>
    </row>
    <row r="28" spans="4:9" ht="10.5" thickTop="1" x14ac:dyDescent="0.2">
      <c r="D28" s="3"/>
      <c r="E28" s="3" t="s">
        <v>38</v>
      </c>
      <c r="F28" s="68" t="str">
        <f>'SP 4 recycling'!E8</f>
        <v>Used refrigerant R134a {GLO}| treatment of used refrigerant R134a, reclamation | Cut-off, U</v>
      </c>
      <c r="G28" s="3" t="s">
        <v>30</v>
      </c>
      <c r="H28" s="70" t="str">
        <f>'SP 4 recycling'!F8</f>
        <v xml:space="preserve">Zelfde als R134a gehouden. Omdat er geen profiel voor recycling van Di-ethyleen glycol in ecoinvent bestaat. Dit profiel kan wel worden aangepast dat de lekverliezen di-ethyleen glycol worden in plaats van de R134a. </v>
      </c>
      <c r="I28" s="9" t="s">
        <v>37</v>
      </c>
    </row>
    <row r="29" spans="4:9" x14ac:dyDescent="0.2">
      <c r="D29" s="3"/>
      <c r="E29" s="3" t="s">
        <v>39</v>
      </c>
      <c r="F29" s="68" t="str">
        <f>'SP 4 recycling'!D18</f>
        <v>Diethylene glycol {RER}| ethylene glycol production | Cut-off, U</v>
      </c>
      <c r="G29" s="3" t="s">
        <v>30</v>
      </c>
      <c r="H29" s="70" t="str">
        <f>'SP 4 recycling'!F18</f>
        <v>na recycling is het chemisch het zelfde</v>
      </c>
      <c r="I29" s="9" t="s">
        <v>37</v>
      </c>
    </row>
    <row r="30" spans="4:9" x14ac:dyDescent="0.2">
      <c r="D30" s="3"/>
      <c r="E30" s="3" t="s">
        <v>40</v>
      </c>
      <c r="F30" s="70">
        <f>'SP 4 recycling'!E37</f>
        <v>1</v>
      </c>
      <c r="G30" s="3" t="s">
        <v>19</v>
      </c>
      <c r="H30" s="70"/>
      <c r="I30" s="9" t="s">
        <v>37</v>
      </c>
    </row>
    <row r="31" spans="4:9" x14ac:dyDescent="0.2">
      <c r="D31" s="3"/>
      <c r="E31" s="3"/>
      <c r="F31" s="3"/>
      <c r="G31" s="3"/>
      <c r="I31" s="3"/>
    </row>
    <row r="32" spans="4:9" ht="11" thickBot="1" x14ac:dyDescent="0.3">
      <c r="D32" s="5" t="s">
        <v>41</v>
      </c>
      <c r="E32" s="3" t="s">
        <v>42</v>
      </c>
      <c r="F32" s="72">
        <f>'SP 5 AVI'!E15</f>
        <v>0</v>
      </c>
      <c r="G32" s="3" t="s">
        <v>43</v>
      </c>
      <c r="H32" s="73" t="str">
        <f>'SP 5 AVI'!$F$15</f>
        <v>wordt waarschijnlijk verbrand door afvakkeling waarbij er geen energie wordt opgewekt (gaat niet naar de AVI). Daarom geen LHV.</v>
      </c>
      <c r="I32" s="9" t="s">
        <v>44</v>
      </c>
    </row>
    <row r="33" spans="4:9" ht="10.5" thickTop="1" x14ac:dyDescent="0.2">
      <c r="E33" s="3" t="s">
        <v>310</v>
      </c>
      <c r="F33" s="72" t="str">
        <f>'SP 5 AVI'!E18</f>
        <v>0618-avC&amp;Verbranden koelvloeistof R-134a ('final disposal') (o.b.v. Used refrigerant R134a {GLO}| treatment of used refrigerant R134a, final disposal | Cut-off, U)</v>
      </c>
      <c r="G33" s="3" t="s">
        <v>30</v>
      </c>
      <c r="H33" s="73" t="str">
        <f>'SP 5 AVI'!$F$18</f>
        <v>Geen specifieke profiel in database daarom gelijk gehouden aan R-134</v>
      </c>
      <c r="I33" s="9"/>
    </row>
    <row r="34" spans="4:9" x14ac:dyDescent="0.2">
      <c r="D34" s="3"/>
      <c r="E34" s="3" t="s">
        <v>45</v>
      </c>
      <c r="F34" s="2" t="s">
        <v>288</v>
      </c>
      <c r="G34" s="3"/>
      <c r="H34" s="2"/>
      <c r="I34" s="3" t="s">
        <v>46</v>
      </c>
    </row>
    <row r="35" spans="4:9" x14ac:dyDescent="0.2">
      <c r="D35" s="3"/>
      <c r="E35" s="3"/>
      <c r="F35" s="3"/>
      <c r="G35" s="3"/>
      <c r="H35" s="3"/>
      <c r="I35" s="3"/>
    </row>
    <row r="36" spans="4:9" ht="11" thickBot="1" x14ac:dyDescent="0.3">
      <c r="D36" s="5" t="s">
        <v>47</v>
      </c>
      <c r="E36" s="3" t="s">
        <v>48</v>
      </c>
      <c r="F36" s="2"/>
      <c r="G36" s="3" t="s">
        <v>30</v>
      </c>
      <c r="H36" s="2"/>
      <c r="I36" s="3" t="s">
        <v>49</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4"/>
  <sheetViews>
    <sheetView topLeftCell="A43" workbookViewId="0">
      <selection activeCell="E84" sqref="E84:N84"/>
    </sheetView>
  </sheetViews>
  <sheetFormatPr defaultRowHeight="10" x14ac:dyDescent="0.2"/>
  <cols>
    <col min="1" max="3" width="4.109375" customWidth="1"/>
    <col min="4" max="4" width="14.6640625" bestFit="1" customWidth="1"/>
    <col min="5" max="5" width="28.6640625" bestFit="1" customWidth="1"/>
  </cols>
  <sheetData>
    <row r="2" spans="2:30" ht="20.5" thickBot="1" x14ac:dyDescent="0.55000000000000004">
      <c r="B2" s="10" t="s">
        <v>50</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51</v>
      </c>
    </row>
    <row r="5" spans="2:30" ht="17.5" x14ac:dyDescent="0.45">
      <c r="C5" s="12" t="s">
        <v>52</v>
      </c>
      <c r="D5" s="12"/>
      <c r="E5" s="2" t="s">
        <v>53</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x14ac:dyDescent="0.5">
      <c r="C6" s="13" t="s">
        <v>54</v>
      </c>
      <c r="D6" s="13"/>
      <c r="E6" s="75"/>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x14ac:dyDescent="0.2">
      <c r="D7" s="11"/>
    </row>
    <row r="8" spans="2:30" ht="11.5" x14ac:dyDescent="0.25">
      <c r="D8" s="14" t="s">
        <v>55</v>
      </c>
      <c r="E8" t="s">
        <v>56</v>
      </c>
    </row>
    <row r="9" spans="2:30" ht="11.5" x14ac:dyDescent="0.25">
      <c r="D9" s="14"/>
      <c r="E9" s="15" t="s">
        <v>57</v>
      </c>
    </row>
    <row r="10" spans="2:30" ht="11.5" x14ac:dyDescent="0.25">
      <c r="D10" s="14"/>
      <c r="E10" t="s">
        <v>58</v>
      </c>
    </row>
    <row r="11" spans="2:30" ht="11.5" x14ac:dyDescent="0.25">
      <c r="D11" s="14"/>
    </row>
    <row r="12" spans="2:30" ht="11.5" x14ac:dyDescent="0.25">
      <c r="D12" s="14" t="s">
        <v>59</v>
      </c>
      <c r="E12" s="16" t="s">
        <v>60</v>
      </c>
    </row>
    <row r="13" spans="2:30" ht="11.5" x14ac:dyDescent="0.25">
      <c r="D13" s="14"/>
      <c r="E13" s="16"/>
    </row>
    <row r="14" spans="2:30" ht="24" customHeight="1" x14ac:dyDescent="0.25">
      <c r="D14" s="14"/>
      <c r="E14" s="78" t="s">
        <v>61</v>
      </c>
      <c r="F14" s="78"/>
      <c r="G14" s="78"/>
      <c r="H14" s="78"/>
      <c r="I14" s="78"/>
      <c r="J14" s="78"/>
      <c r="K14" s="78"/>
      <c r="L14" s="78"/>
      <c r="M14" s="78"/>
    </row>
    <row r="15" spans="2:30" ht="11.5" x14ac:dyDescent="0.25">
      <c r="D15" s="14"/>
      <c r="E15" s="81" t="s">
        <v>62</v>
      </c>
      <c r="F15" s="81"/>
      <c r="G15" s="81"/>
      <c r="H15" s="81"/>
      <c r="I15" s="81"/>
      <c r="J15" s="81"/>
      <c r="K15" s="81"/>
      <c r="L15" s="81"/>
      <c r="M15" s="81"/>
      <c r="N15" t="s">
        <v>63</v>
      </c>
    </row>
    <row r="16" spans="2:30" ht="154.5" customHeight="1" x14ac:dyDescent="0.25">
      <c r="D16" s="14"/>
      <c r="E16" s="77" t="s">
        <v>64</v>
      </c>
      <c r="F16" s="77"/>
      <c r="G16" s="77"/>
      <c r="H16" s="77"/>
      <c r="I16" s="77"/>
      <c r="J16" s="77"/>
      <c r="K16" s="77"/>
      <c r="L16" s="77"/>
      <c r="M16" s="77"/>
      <c r="N16" s="6"/>
      <c r="O16" s="6"/>
    </row>
    <row r="17" spans="4:30" ht="11.5" x14ac:dyDescent="0.25">
      <c r="D17" s="14"/>
    </row>
    <row r="18" spans="4:30" ht="31.5" customHeight="1" x14ac:dyDescent="0.25">
      <c r="D18" s="14"/>
      <c r="E18" s="87" t="s">
        <v>65</v>
      </c>
      <c r="F18" s="78"/>
      <c r="G18" s="78"/>
      <c r="H18" s="78"/>
      <c r="I18" s="78"/>
      <c r="J18" s="78"/>
      <c r="K18" s="78"/>
      <c r="L18" s="78"/>
      <c r="M18" s="78"/>
    </row>
    <row r="19" spans="4:30" ht="11.5" x14ac:dyDescent="0.25">
      <c r="D19" s="14"/>
      <c r="E19" s="81" t="s">
        <v>62</v>
      </c>
      <c r="F19" s="81"/>
      <c r="G19" s="81"/>
      <c r="H19" s="81"/>
      <c r="I19" s="81"/>
      <c r="J19" s="81"/>
      <c r="K19" s="81"/>
      <c r="L19" s="81"/>
      <c r="M19" s="81"/>
    </row>
    <row r="20" spans="4:30" ht="106" customHeight="1" x14ac:dyDescent="0.25">
      <c r="D20" s="14"/>
      <c r="E20" s="77" t="s">
        <v>66</v>
      </c>
      <c r="F20" s="77"/>
      <c r="G20" s="77"/>
      <c r="H20" s="77"/>
      <c r="I20" s="77"/>
      <c r="J20" s="77"/>
      <c r="K20" s="77"/>
      <c r="L20" s="77"/>
      <c r="M20" s="77"/>
    </row>
    <row r="21" spans="4:30" ht="11.5" x14ac:dyDescent="0.25">
      <c r="D21" s="14"/>
    </row>
    <row r="22" spans="4:30" ht="24" customHeight="1" x14ac:dyDescent="0.25">
      <c r="D22" s="14"/>
      <c r="E22" s="78" t="s">
        <v>67</v>
      </c>
      <c r="F22" s="78"/>
      <c r="G22" s="78"/>
      <c r="H22" s="78"/>
      <c r="I22" s="78"/>
      <c r="J22" s="78"/>
      <c r="K22" s="78"/>
      <c r="L22" s="78"/>
      <c r="M22" s="78"/>
    </row>
    <row r="23" spans="4:30" ht="11.5" x14ac:dyDescent="0.25">
      <c r="D23" s="14"/>
      <c r="E23" s="81" t="s">
        <v>62</v>
      </c>
      <c r="F23" s="81"/>
      <c r="G23" s="81"/>
      <c r="H23" s="81"/>
      <c r="I23" s="81"/>
      <c r="J23" s="81"/>
      <c r="K23" s="81"/>
      <c r="L23" s="81"/>
      <c r="M23" s="81"/>
    </row>
    <row r="24" spans="4:30" ht="75" customHeight="1" x14ac:dyDescent="0.25">
      <c r="D24" s="14"/>
      <c r="E24" s="77" t="s">
        <v>68</v>
      </c>
      <c r="F24" s="77"/>
      <c r="G24" s="77"/>
      <c r="H24" s="77"/>
      <c r="I24" s="77"/>
      <c r="J24" s="77"/>
      <c r="K24" s="77"/>
      <c r="L24" s="77"/>
      <c r="M24" s="77"/>
      <c r="N24" t="s">
        <v>69</v>
      </c>
      <c r="O24" t="s">
        <v>70</v>
      </c>
    </row>
    <row r="25" spans="4:30" ht="11.5" x14ac:dyDescent="0.25">
      <c r="D25" s="14"/>
    </row>
    <row r="26" spans="4:30" ht="24" customHeight="1" x14ac:dyDescent="0.25">
      <c r="D26" s="14"/>
      <c r="E26" s="78" t="s">
        <v>71</v>
      </c>
      <c r="F26" s="78"/>
      <c r="G26" s="78"/>
      <c r="H26" s="78"/>
      <c r="I26" s="78"/>
      <c r="J26" s="78"/>
      <c r="K26" s="78"/>
      <c r="L26" s="78"/>
      <c r="M26" s="78"/>
    </row>
    <row r="27" spans="4:30" ht="11.5" x14ac:dyDescent="0.25">
      <c r="D27" s="14"/>
      <c r="E27" s="81" t="s">
        <v>62</v>
      </c>
      <c r="F27" s="81"/>
      <c r="G27" s="81"/>
      <c r="H27" s="81"/>
      <c r="I27" s="81"/>
      <c r="J27" s="81"/>
      <c r="K27" s="81"/>
      <c r="L27" s="81"/>
      <c r="M27" s="81"/>
      <c r="AD27" s="17" t="s">
        <v>72</v>
      </c>
    </row>
    <row r="28" spans="4:30" ht="75" customHeight="1" x14ac:dyDescent="0.25">
      <c r="D28" s="14"/>
      <c r="E28" s="77" t="s">
        <v>73</v>
      </c>
      <c r="F28" s="77"/>
      <c r="G28" s="77"/>
      <c r="H28" s="77"/>
      <c r="I28" s="77"/>
      <c r="J28" s="77"/>
      <c r="K28" s="77"/>
      <c r="L28" s="77"/>
      <c r="M28" s="77"/>
      <c r="P28" t="s">
        <v>74</v>
      </c>
    </row>
    <row r="29" spans="4:30" ht="11.5" x14ac:dyDescent="0.25">
      <c r="D29" s="14"/>
    </row>
    <row r="30" spans="4:30" ht="11.5" x14ac:dyDescent="0.25">
      <c r="D30" s="14"/>
      <c r="AB30" s="6"/>
    </row>
    <row r="31" spans="4:30" ht="11.5" x14ac:dyDescent="0.25">
      <c r="D31" s="14" t="s">
        <v>75</v>
      </c>
      <c r="E31" t="s">
        <v>76</v>
      </c>
    </row>
    <row r="32" spans="4:30" ht="11.5" x14ac:dyDescent="0.25">
      <c r="D32" s="14"/>
      <c r="E32" s="84" t="s">
        <v>77</v>
      </c>
      <c r="F32" s="85"/>
      <c r="G32" s="85"/>
      <c r="H32" s="85"/>
      <c r="I32" s="85"/>
      <c r="J32" s="85"/>
      <c r="K32" s="85"/>
      <c r="L32" s="85"/>
      <c r="M32" s="86"/>
    </row>
    <row r="33" spans="4:16" ht="10.5" x14ac:dyDescent="0.25">
      <c r="E33" s="18" t="s">
        <v>78</v>
      </c>
    </row>
    <row r="35" spans="4:16" ht="11.5" x14ac:dyDescent="0.25">
      <c r="D35" s="14" t="s">
        <v>79</v>
      </c>
      <c r="E35" s="16" t="s">
        <v>80</v>
      </c>
    </row>
    <row r="36" spans="4:16" ht="11.5" x14ac:dyDescent="0.25">
      <c r="D36" s="14"/>
      <c r="E36" s="16"/>
    </row>
    <row r="37" spans="4:16" ht="48" customHeight="1" x14ac:dyDescent="0.2">
      <c r="D37" s="19" t="s">
        <v>81</v>
      </c>
      <c r="E37" s="78" t="s">
        <v>82</v>
      </c>
      <c r="F37" s="78"/>
      <c r="G37" s="78"/>
      <c r="H37" s="78"/>
      <c r="I37" s="78"/>
      <c r="J37" s="78"/>
      <c r="K37" s="78"/>
      <c r="L37" s="78"/>
      <c r="M37" s="78"/>
    </row>
    <row r="38" spans="4:16" ht="11.5" x14ac:dyDescent="0.25">
      <c r="D38" s="14"/>
      <c r="E38" s="81" t="s">
        <v>62</v>
      </c>
      <c r="F38" s="81"/>
      <c r="G38" s="81"/>
      <c r="H38" s="81"/>
      <c r="I38" s="81"/>
      <c r="J38" s="81"/>
      <c r="K38" s="81"/>
      <c r="L38" s="81"/>
      <c r="M38" s="81"/>
    </row>
    <row r="39" spans="4:16" ht="75" customHeight="1" x14ac:dyDescent="0.25">
      <c r="D39" s="14"/>
      <c r="E39" s="77" t="s">
        <v>83</v>
      </c>
      <c r="F39" s="77"/>
      <c r="G39" s="77"/>
      <c r="H39" s="77"/>
      <c r="I39" s="77"/>
      <c r="J39" s="77"/>
      <c r="K39" s="77"/>
      <c r="L39" s="77"/>
      <c r="M39" s="77"/>
      <c r="N39" t="s">
        <v>84</v>
      </c>
      <c r="O39" s="6" t="s">
        <v>85</v>
      </c>
    </row>
    <row r="40" spans="4:16" ht="11.5" x14ac:dyDescent="0.25">
      <c r="D40" s="14"/>
    </row>
    <row r="41" spans="4:16" ht="24" customHeight="1" x14ac:dyDescent="0.25">
      <c r="D41" s="14"/>
      <c r="E41" s="78" t="s">
        <v>86</v>
      </c>
      <c r="F41" s="78"/>
      <c r="G41" s="78"/>
      <c r="H41" s="78"/>
      <c r="I41" s="78"/>
      <c r="J41" s="78"/>
      <c r="K41" s="78"/>
      <c r="L41" s="78"/>
      <c r="M41" s="78"/>
    </row>
    <row r="42" spans="4:16" ht="11.5" x14ac:dyDescent="0.25">
      <c r="D42" s="14"/>
      <c r="E42" s="81" t="s">
        <v>62</v>
      </c>
      <c r="F42" s="81"/>
      <c r="G42" s="81"/>
      <c r="H42" s="81"/>
      <c r="I42" s="81"/>
      <c r="J42" s="81"/>
      <c r="K42" s="81"/>
      <c r="L42" s="81"/>
      <c r="M42" s="81"/>
    </row>
    <row r="43" spans="4:16" ht="75" customHeight="1" x14ac:dyDescent="0.25">
      <c r="D43" s="14"/>
      <c r="E43" s="77" t="s">
        <v>87</v>
      </c>
      <c r="F43" s="77"/>
      <c r="G43" s="77"/>
      <c r="H43" s="77"/>
      <c r="I43" s="77"/>
      <c r="J43" s="77"/>
      <c r="K43" s="77"/>
      <c r="L43" s="77"/>
      <c r="M43" s="77"/>
      <c r="N43" t="s">
        <v>84</v>
      </c>
      <c r="O43" t="s">
        <v>85</v>
      </c>
      <c r="P43" t="s">
        <v>88</v>
      </c>
    </row>
    <row r="44" spans="4:16" ht="11.5" x14ac:dyDescent="0.25">
      <c r="D44" s="14"/>
    </row>
    <row r="45" spans="4:16" ht="36" customHeight="1" x14ac:dyDescent="0.25">
      <c r="D45" s="14"/>
      <c r="E45" s="78" t="s">
        <v>89</v>
      </c>
      <c r="F45" s="78"/>
      <c r="G45" s="78"/>
      <c r="H45" s="78"/>
      <c r="I45" s="78"/>
      <c r="J45" s="78"/>
      <c r="K45" s="78"/>
      <c r="L45" s="78"/>
      <c r="M45" s="78"/>
    </row>
    <row r="46" spans="4:16" ht="11.5" x14ac:dyDescent="0.25">
      <c r="D46" s="14"/>
      <c r="E46" s="81" t="s">
        <v>62</v>
      </c>
      <c r="F46" s="81"/>
      <c r="G46" s="81"/>
      <c r="H46" s="81"/>
      <c r="I46" s="81"/>
      <c r="J46" s="81"/>
      <c r="K46" s="81"/>
      <c r="L46" s="81"/>
      <c r="M46" s="81"/>
    </row>
    <row r="47" spans="4:16" ht="75" customHeight="1" x14ac:dyDescent="0.25">
      <c r="D47" s="14"/>
      <c r="E47" s="77" t="s">
        <v>90</v>
      </c>
      <c r="F47" s="77"/>
      <c r="G47" s="77"/>
      <c r="H47" s="77"/>
      <c r="I47" s="77"/>
      <c r="J47" s="77"/>
      <c r="K47" s="77"/>
      <c r="L47" s="77"/>
      <c r="M47" s="77"/>
    </row>
    <row r="48" spans="4:16" ht="11.5" x14ac:dyDescent="0.25">
      <c r="D48" s="14"/>
    </row>
    <row r="49" spans="4:13" ht="36" customHeight="1" x14ac:dyDescent="0.25">
      <c r="D49" s="14"/>
      <c r="E49" s="78" t="s">
        <v>91</v>
      </c>
      <c r="F49" s="78"/>
      <c r="G49" s="78"/>
      <c r="H49" s="78"/>
      <c r="I49" s="78"/>
      <c r="J49" s="78"/>
      <c r="K49" s="78"/>
      <c r="L49" s="78"/>
      <c r="M49" s="78"/>
    </row>
    <row r="50" spans="4:13" ht="11.5" x14ac:dyDescent="0.25">
      <c r="D50" s="14"/>
      <c r="E50" s="81" t="s">
        <v>62</v>
      </c>
      <c r="F50" s="81"/>
      <c r="G50" s="81"/>
      <c r="H50" s="81"/>
      <c r="I50" s="81"/>
      <c r="J50" s="81"/>
      <c r="K50" s="81"/>
      <c r="L50" s="81"/>
      <c r="M50" s="81"/>
    </row>
    <row r="51" spans="4:13" ht="75" customHeight="1" x14ac:dyDescent="0.25">
      <c r="D51" s="14"/>
      <c r="E51" s="77" t="s">
        <v>92</v>
      </c>
      <c r="F51" s="77"/>
      <c r="G51" s="77"/>
      <c r="H51" s="77"/>
      <c r="I51" s="77"/>
      <c r="J51" s="77"/>
      <c r="K51" s="77"/>
      <c r="L51" s="77"/>
      <c r="M51" s="77"/>
    </row>
    <row r="53" spans="4:13" ht="11.5" x14ac:dyDescent="0.25">
      <c r="D53" s="14" t="s">
        <v>93</v>
      </c>
      <c r="E53" t="s">
        <v>94</v>
      </c>
    </row>
    <row r="54" spans="4:13" x14ac:dyDescent="0.2">
      <c r="E54" s="2" t="s">
        <v>95</v>
      </c>
    </row>
    <row r="56" spans="4:13" x14ac:dyDescent="0.2">
      <c r="E56" t="s">
        <v>96</v>
      </c>
    </row>
    <row r="57" spans="4:13" x14ac:dyDescent="0.2">
      <c r="E57" s="2" t="s">
        <v>11</v>
      </c>
    </row>
    <row r="59" spans="4:13" x14ac:dyDescent="0.2">
      <c r="E59" t="s">
        <v>97</v>
      </c>
    </row>
    <row r="60" spans="4:13" x14ac:dyDescent="0.2">
      <c r="E60" s="2" t="s">
        <v>11</v>
      </c>
    </row>
    <row r="62" spans="4:13" x14ac:dyDescent="0.2">
      <c r="E62" t="s">
        <v>98</v>
      </c>
    </row>
    <row r="63" spans="4:13" x14ac:dyDescent="0.2">
      <c r="E63" s="2" t="s">
        <v>11</v>
      </c>
    </row>
    <row r="65" spans="4:14" x14ac:dyDescent="0.2">
      <c r="E65" t="s">
        <v>99</v>
      </c>
    </row>
    <row r="66" spans="4:14" x14ac:dyDescent="0.2">
      <c r="E66" s="2" t="s">
        <v>11</v>
      </c>
    </row>
    <row r="68" spans="4:14" x14ac:dyDescent="0.2">
      <c r="E68" t="s">
        <v>100</v>
      </c>
    </row>
    <row r="69" spans="4:14" x14ac:dyDescent="0.2">
      <c r="E69" s="2" t="s">
        <v>11</v>
      </c>
    </row>
    <row r="71" spans="4:14" x14ac:dyDescent="0.2">
      <c r="E71" t="s">
        <v>101</v>
      </c>
    </row>
    <row r="72" spans="4:14" x14ac:dyDescent="0.2">
      <c r="E72" s="2" t="s">
        <v>11</v>
      </c>
    </row>
    <row r="74" spans="4:14" x14ac:dyDescent="0.2">
      <c r="E74" t="s">
        <v>102</v>
      </c>
    </row>
    <row r="75" spans="4:14" ht="68.5" customHeight="1" x14ac:dyDescent="0.2">
      <c r="E75" s="82" t="s">
        <v>103</v>
      </c>
      <c r="F75" s="83"/>
      <c r="G75" s="83"/>
      <c r="H75" s="83"/>
      <c r="I75" s="83"/>
      <c r="J75" s="83"/>
      <c r="K75" s="83"/>
      <c r="L75" s="83"/>
      <c r="M75" s="83"/>
      <c r="N75" s="83"/>
    </row>
    <row r="77" spans="4:14" x14ac:dyDescent="0.2">
      <c r="E77" t="s">
        <v>62</v>
      </c>
    </row>
    <row r="78" spans="4:14" ht="11.5" x14ac:dyDescent="0.25">
      <c r="D78" s="14" t="s">
        <v>104</v>
      </c>
      <c r="E78" t="s">
        <v>105</v>
      </c>
    </row>
    <row r="79" spans="4:14" ht="11.5" x14ac:dyDescent="0.25">
      <c r="D79" s="14"/>
      <c r="E79" s="81" t="s">
        <v>62</v>
      </c>
      <c r="F79" s="81"/>
      <c r="G79" s="81"/>
      <c r="H79" s="81"/>
      <c r="I79" s="81"/>
      <c r="J79" s="81"/>
      <c r="K79" s="81"/>
      <c r="L79" s="81"/>
      <c r="M79" s="81"/>
    </row>
    <row r="80" spans="4:14" ht="75" customHeight="1" x14ac:dyDescent="0.25">
      <c r="D80" s="14"/>
      <c r="E80" s="79" t="s">
        <v>106</v>
      </c>
      <c r="F80" s="80"/>
      <c r="G80" s="80"/>
      <c r="H80" s="80"/>
      <c r="I80" s="80"/>
      <c r="J80" s="80"/>
      <c r="K80" s="80"/>
      <c r="L80" s="80"/>
      <c r="M80" s="80"/>
      <c r="N80" s="80"/>
    </row>
    <row r="83" spans="5:14" x14ac:dyDescent="0.2">
      <c r="E83" s="81" t="s">
        <v>8</v>
      </c>
      <c r="F83" s="81"/>
      <c r="G83" s="81"/>
      <c r="H83" s="81"/>
      <c r="I83" s="81"/>
      <c r="J83" s="81"/>
      <c r="K83" s="81"/>
      <c r="L83" s="81"/>
      <c r="M83" s="81"/>
    </row>
    <row r="84" spans="5:14" ht="161.15" customHeight="1" x14ac:dyDescent="0.2">
      <c r="E84" s="79"/>
      <c r="F84" s="80"/>
      <c r="G84" s="80"/>
      <c r="H84" s="80"/>
      <c r="I84" s="80"/>
      <c r="J84" s="80"/>
      <c r="K84" s="80"/>
      <c r="L84" s="80"/>
      <c r="M84" s="80"/>
      <c r="N84" s="80"/>
    </row>
  </sheetData>
  <mergeCells count="30">
    <mergeCell ref="E43:M43"/>
    <mergeCell ref="E45:M45"/>
    <mergeCell ref="E46:M4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47:M47"/>
    <mergeCell ref="E49:M49"/>
    <mergeCell ref="E80:N80"/>
    <mergeCell ref="E83:M83"/>
    <mergeCell ref="E84:N84"/>
    <mergeCell ref="E75:N75"/>
    <mergeCell ref="E51:M51"/>
    <mergeCell ref="E79:M79"/>
    <mergeCell ref="E50:M50"/>
  </mergeCells>
  <conditionalFormatting sqref="E6">
    <cfRule type="cellIs" dxfId="0" priority="1" operator="equal">
      <formula>"Maak een keuze"</formula>
    </cfRule>
  </conditionalFormatting>
  <hyperlinks>
    <hyperlink ref="AD27" r:id="rId1" xr:uid="{1347B2EA-4E12-4D8A-9F54-74910A367EF7}"/>
    <hyperlink ref="O39" r:id="rId2" xr:uid="{A500C770-1193-4984-80CA-1ABE75ADE3D2}"/>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B26" workbookViewId="0">
      <selection activeCell="H58" sqref="H58"/>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x14ac:dyDescent="0.55000000000000004">
      <c r="B2" s="10" t="s">
        <v>107</v>
      </c>
      <c r="C2" s="10"/>
      <c r="D2" s="10"/>
      <c r="E2" s="10"/>
      <c r="F2" s="10"/>
      <c r="G2" s="10"/>
      <c r="H2" s="10"/>
      <c r="I2" s="20"/>
      <c r="J2" s="21"/>
      <c r="K2" s="10" t="s">
        <v>108</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5" t="s">
        <v>109</v>
      </c>
      <c r="E6" s="25"/>
      <c r="F6" s="25"/>
      <c r="G6" s="25"/>
      <c r="H6" s="25"/>
      <c r="I6" s="26"/>
      <c r="J6" s="27"/>
      <c r="K6" s="25"/>
      <c r="L6" s="25"/>
      <c r="M6" s="25"/>
      <c r="N6" s="25"/>
      <c r="O6" s="25"/>
      <c r="P6" s="25"/>
      <c r="Q6" s="25"/>
      <c r="R6" s="25"/>
      <c r="S6" s="25"/>
      <c r="T6" s="25"/>
      <c r="U6" s="25"/>
      <c r="V6" s="25"/>
      <c r="W6" s="25"/>
      <c r="X6" s="25"/>
    </row>
    <row r="8" spans="2:24" ht="16" customHeight="1" thickBot="1" x14ac:dyDescent="0.45">
      <c r="D8" s="25" t="s">
        <v>55</v>
      </c>
      <c r="E8" s="78" t="s">
        <v>110</v>
      </c>
      <c r="F8" s="78"/>
      <c r="G8" s="78"/>
      <c r="H8" s="78"/>
      <c r="K8" s="28" t="s">
        <v>111</v>
      </c>
    </row>
    <row r="9" spans="2:24" x14ac:dyDescent="0.2">
      <c r="E9" s="78"/>
      <c r="F9" s="78"/>
      <c r="G9" s="78"/>
      <c r="H9" s="78"/>
    </row>
    <row r="10" spans="2:24" x14ac:dyDescent="0.2">
      <c r="E10" s="78"/>
      <c r="F10" s="78"/>
      <c r="G10" s="78"/>
      <c r="H10" s="78"/>
    </row>
    <row r="11" spans="2:24" x14ac:dyDescent="0.2">
      <c r="E11" s="78"/>
      <c r="F11" s="78"/>
      <c r="G11" s="78"/>
      <c r="H11" s="78"/>
    </row>
    <row r="13" spans="2:24" ht="15.5" thickBot="1" x14ac:dyDescent="0.45">
      <c r="D13" s="25" t="s">
        <v>59</v>
      </c>
      <c r="E13" t="s">
        <v>112</v>
      </c>
    </row>
    <row r="15" spans="2:24" ht="11" thickBot="1" x14ac:dyDescent="0.3">
      <c r="E15" s="29" t="s">
        <v>113</v>
      </c>
      <c r="F15" s="29" t="s">
        <v>114</v>
      </c>
      <c r="G15" s="29" t="s">
        <v>5</v>
      </c>
      <c r="H15" s="29" t="s">
        <v>108</v>
      </c>
    </row>
    <row r="16" spans="2:24" ht="50.5" thickTop="1" x14ac:dyDescent="0.2">
      <c r="E16" s="30" t="s">
        <v>115</v>
      </c>
      <c r="F16" s="31" t="s">
        <v>116</v>
      </c>
      <c r="G16" s="31" t="s">
        <v>117</v>
      </c>
      <c r="H16" s="32" t="s">
        <v>118</v>
      </c>
    </row>
    <row r="17" spans="4:8" ht="40" x14ac:dyDescent="0.2">
      <c r="E17" s="33" t="s">
        <v>119</v>
      </c>
      <c r="F17" s="34" t="s">
        <v>120</v>
      </c>
      <c r="G17" s="34" t="s">
        <v>121</v>
      </c>
      <c r="H17" s="35" t="s">
        <v>122</v>
      </c>
    </row>
    <row r="18" spans="4:8" ht="20" x14ac:dyDescent="0.2">
      <c r="E18" s="33" t="s">
        <v>28</v>
      </c>
      <c r="F18" s="34" t="s">
        <v>123</v>
      </c>
      <c r="G18" s="34" t="s">
        <v>124</v>
      </c>
      <c r="H18" s="35" t="s">
        <v>125</v>
      </c>
    </row>
    <row r="19" spans="4:8" ht="20" x14ac:dyDescent="0.2">
      <c r="E19" s="33" t="s">
        <v>126</v>
      </c>
      <c r="F19" s="34" t="s">
        <v>123</v>
      </c>
      <c r="G19" s="34" t="s">
        <v>127</v>
      </c>
      <c r="H19" s="35" t="s">
        <v>128</v>
      </c>
    </row>
    <row r="20" spans="4:8" ht="20" x14ac:dyDescent="0.2">
      <c r="E20" s="33" t="s">
        <v>129</v>
      </c>
      <c r="F20" s="34" t="s">
        <v>123</v>
      </c>
      <c r="G20" s="34" t="s">
        <v>130</v>
      </c>
      <c r="H20" s="35" t="s">
        <v>125</v>
      </c>
    </row>
    <row r="21" spans="4:8" x14ac:dyDescent="0.2">
      <c r="E21" s="36" t="s">
        <v>1</v>
      </c>
      <c r="F21" s="37" t="s">
        <v>123</v>
      </c>
      <c r="G21" s="37" t="s">
        <v>131</v>
      </c>
      <c r="H21" s="38" t="s">
        <v>128</v>
      </c>
    </row>
    <row r="22" spans="4:8" ht="11.5" x14ac:dyDescent="0.2">
      <c r="E22" s="39"/>
      <c r="F22" s="39"/>
      <c r="G22" s="39"/>
      <c r="H22" s="39"/>
    </row>
    <row r="23" spans="4:8" ht="10.5" x14ac:dyDescent="0.25">
      <c r="D23" s="8" t="s">
        <v>132</v>
      </c>
      <c r="E23" s="8" t="s">
        <v>133</v>
      </c>
    </row>
    <row r="24" spans="4:8" x14ac:dyDescent="0.2">
      <c r="E24" s="78" t="s">
        <v>134</v>
      </c>
      <c r="F24" s="90"/>
      <c r="G24" s="90"/>
      <c r="H24" s="90"/>
    </row>
    <row r="25" spans="4:8" x14ac:dyDescent="0.2">
      <c r="E25" s="90"/>
      <c r="F25" s="90"/>
      <c r="G25" s="90"/>
      <c r="H25" s="90"/>
    </row>
    <row r="26" spans="4:8" x14ac:dyDescent="0.2">
      <c r="E26" s="90"/>
      <c r="F26" s="90"/>
      <c r="G26" s="90"/>
      <c r="H26" s="90"/>
    </row>
    <row r="27" spans="4:8" ht="40" customHeight="1" x14ac:dyDescent="0.2">
      <c r="E27" s="90"/>
      <c r="F27" s="90"/>
      <c r="G27" s="90"/>
      <c r="H27" s="90"/>
    </row>
    <row r="29" spans="4:8" ht="10.5" x14ac:dyDescent="0.25">
      <c r="D29" s="8" t="s">
        <v>135</v>
      </c>
      <c r="E29" s="8" t="s">
        <v>136</v>
      </c>
    </row>
    <row r="30" spans="4:8" x14ac:dyDescent="0.2">
      <c r="E30" s="78" t="s">
        <v>137</v>
      </c>
      <c r="F30" s="90"/>
      <c r="G30" s="90"/>
      <c r="H30" s="90"/>
    </row>
    <row r="31" spans="4:8" x14ac:dyDescent="0.2">
      <c r="E31" s="90"/>
      <c r="F31" s="90"/>
      <c r="G31" s="90"/>
      <c r="H31" s="90"/>
    </row>
    <row r="32" spans="4:8" x14ac:dyDescent="0.2">
      <c r="E32" s="90"/>
      <c r="F32" s="90"/>
      <c r="G32" s="90"/>
      <c r="H32" s="90"/>
    </row>
    <row r="33" spans="4:11" x14ac:dyDescent="0.2">
      <c r="E33" s="90"/>
      <c r="F33" s="90"/>
      <c r="G33" s="90"/>
      <c r="H33" s="90"/>
    </row>
    <row r="34" spans="4:11" ht="147" customHeight="1" x14ac:dyDescent="0.2">
      <c r="E34" s="90"/>
      <c r="F34" s="90"/>
      <c r="G34" s="90"/>
      <c r="H34" s="90"/>
    </row>
    <row r="35" spans="4:11" ht="11.15" customHeight="1" x14ac:dyDescent="0.2"/>
    <row r="36" spans="4:11" ht="12" customHeight="1" x14ac:dyDescent="0.25">
      <c r="D36" s="8" t="s">
        <v>138</v>
      </c>
      <c r="E36" s="8" t="s">
        <v>139</v>
      </c>
    </row>
    <row r="37" spans="4:11" ht="10" customHeight="1" x14ac:dyDescent="0.2">
      <c r="E37" s="78" t="s">
        <v>140</v>
      </c>
      <c r="F37" s="90"/>
      <c r="G37" s="90"/>
      <c r="H37" s="90"/>
    </row>
    <row r="38" spans="4:11" x14ac:dyDescent="0.2">
      <c r="E38" s="90"/>
      <c r="F38" s="90"/>
      <c r="G38" s="90"/>
      <c r="H38" s="90"/>
    </row>
    <row r="39" spans="4:11" x14ac:dyDescent="0.2">
      <c r="E39" s="90"/>
      <c r="F39" s="90"/>
      <c r="G39" s="90"/>
      <c r="H39" s="90"/>
    </row>
    <row r="40" spans="4:11" ht="80.5" customHeight="1" x14ac:dyDescent="0.2">
      <c r="E40" s="90"/>
      <c r="F40" s="90"/>
      <c r="G40" s="90"/>
      <c r="H40" s="90"/>
    </row>
    <row r="41" spans="4:11" x14ac:dyDescent="0.2">
      <c r="K41" t="s">
        <v>141</v>
      </c>
    </row>
    <row r="43" spans="4:11" ht="15" x14ac:dyDescent="0.4">
      <c r="D43" s="40" t="s">
        <v>142</v>
      </c>
      <c r="E43" s="40" t="s">
        <v>143</v>
      </c>
      <c r="F43" s="40"/>
      <c r="G43" s="40"/>
      <c r="H43" s="40"/>
    </row>
    <row r="44" spans="4:11" ht="15" x14ac:dyDescent="0.4">
      <c r="D44" s="40"/>
      <c r="E44" t="s">
        <v>144</v>
      </c>
      <c r="F44" s="40"/>
      <c r="G44" s="40"/>
      <c r="H44" s="40"/>
    </row>
    <row r="45" spans="4:11" ht="11" thickBot="1" x14ac:dyDescent="0.3">
      <c r="E45" s="91" t="s">
        <v>145</v>
      </c>
      <c r="F45" s="92"/>
      <c r="G45" s="29" t="s">
        <v>146</v>
      </c>
      <c r="H45" s="29" t="s">
        <v>8</v>
      </c>
    </row>
    <row r="46" spans="4:11" ht="20.5" thickTop="1" x14ac:dyDescent="0.2">
      <c r="E46" s="93" t="s">
        <v>147</v>
      </c>
      <c r="F46" s="94"/>
      <c r="G46" s="71" t="s">
        <v>148</v>
      </c>
      <c r="H46" s="71" t="s">
        <v>149</v>
      </c>
    </row>
    <row r="47" spans="4:11" x14ac:dyDescent="0.2">
      <c r="E47" s="88" t="s">
        <v>16</v>
      </c>
      <c r="F47" s="89"/>
      <c r="G47" s="71" t="s">
        <v>11</v>
      </c>
      <c r="H47" s="71" t="s">
        <v>149</v>
      </c>
    </row>
    <row r="48" spans="4:11" x14ac:dyDescent="0.2">
      <c r="E48" s="88" t="s">
        <v>17</v>
      </c>
      <c r="F48" s="89"/>
      <c r="G48" s="71" t="s">
        <v>11</v>
      </c>
      <c r="H48" s="71" t="s">
        <v>149</v>
      </c>
    </row>
    <row r="50" spans="5:8" x14ac:dyDescent="0.2">
      <c r="E50" t="s">
        <v>150</v>
      </c>
    </row>
    <row r="51" spans="5:8" ht="11" thickBot="1" x14ac:dyDescent="0.3">
      <c r="E51" s="29" t="s">
        <v>113</v>
      </c>
      <c r="F51" s="29" t="s">
        <v>151</v>
      </c>
      <c r="G51" s="29"/>
      <c r="H51" s="29"/>
    </row>
    <row r="52" spans="5:8" ht="30.5" thickTop="1" x14ac:dyDescent="0.2">
      <c r="E52" s="36" t="s">
        <v>115</v>
      </c>
      <c r="F52" s="41">
        <f>0.95^15</f>
        <v>0.46329123015975332</v>
      </c>
      <c r="G52" s="24" t="s">
        <v>152</v>
      </c>
      <c r="H52" s="24" t="s">
        <v>153</v>
      </c>
    </row>
    <row r="53" spans="5:8" ht="20" x14ac:dyDescent="0.2">
      <c r="E53" s="36" t="s">
        <v>119</v>
      </c>
      <c r="F53" s="41">
        <v>0</v>
      </c>
      <c r="G53" s="24"/>
      <c r="H53" s="24" t="s">
        <v>154</v>
      </c>
    </row>
    <row r="54" spans="5:8" x14ac:dyDescent="0.2">
      <c r="E54" s="36" t="s">
        <v>28</v>
      </c>
      <c r="F54" s="41">
        <v>0</v>
      </c>
      <c r="G54" s="24"/>
      <c r="H54" s="24" t="s">
        <v>155</v>
      </c>
    </row>
    <row r="55" spans="5:8" ht="50" x14ac:dyDescent="0.2">
      <c r="E55" s="36" t="s">
        <v>126</v>
      </c>
      <c r="F55" s="41">
        <v>0.7</v>
      </c>
      <c r="G55" s="24"/>
      <c r="H55" s="24" t="s">
        <v>156</v>
      </c>
    </row>
    <row r="56" spans="5:8" ht="60" x14ac:dyDescent="0.2">
      <c r="E56" s="36" t="s">
        <v>157</v>
      </c>
      <c r="F56" s="41">
        <v>0.3</v>
      </c>
      <c r="G56" s="24"/>
      <c r="H56" s="24" t="s">
        <v>158</v>
      </c>
    </row>
    <row r="57" spans="5:8" x14ac:dyDescent="0.2">
      <c r="E57" s="36" t="s">
        <v>1</v>
      </c>
      <c r="F57" s="41">
        <v>0</v>
      </c>
      <c r="G57" s="24"/>
      <c r="H57" s="24" t="s">
        <v>159</v>
      </c>
    </row>
    <row r="58" spans="5:8" ht="10.5" x14ac:dyDescent="0.25">
      <c r="E58" s="42" t="s">
        <v>160</v>
      </c>
      <c r="F58" s="43">
        <f>SUM(F55:F57)</f>
        <v>1</v>
      </c>
      <c r="G58" s="44" t="s">
        <v>161</v>
      </c>
      <c r="H58" s="44"/>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G33" sqref="G33"/>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x14ac:dyDescent="0.55000000000000004">
      <c r="B2" s="10" t="s">
        <v>162</v>
      </c>
      <c r="C2" s="10"/>
      <c r="D2" s="10"/>
      <c r="E2" s="10"/>
      <c r="F2" s="10"/>
      <c r="G2" s="10"/>
      <c r="H2" s="20"/>
      <c r="I2" s="21"/>
      <c r="J2" s="10" t="s">
        <v>108</v>
      </c>
      <c r="K2" s="10"/>
      <c r="L2" s="10"/>
      <c r="M2" s="10"/>
      <c r="N2" s="10"/>
      <c r="O2" s="10"/>
      <c r="P2" s="10"/>
      <c r="Q2" s="10"/>
      <c r="R2" s="10"/>
    </row>
    <row r="3" spans="2:18" ht="10.5" thickTop="1" x14ac:dyDescent="0.2"/>
    <row r="5" spans="2:18" ht="15.5" thickBot="1" x14ac:dyDescent="0.45">
      <c r="D5" s="25" t="s">
        <v>163</v>
      </c>
      <c r="E5" s="25"/>
      <c r="F5" s="25"/>
      <c r="G5" s="25"/>
    </row>
    <row r="7" spans="2:18" x14ac:dyDescent="0.2">
      <c r="D7" s="95" t="s">
        <v>164</v>
      </c>
      <c r="E7" s="95"/>
      <c r="F7" s="95"/>
    </row>
    <row r="8" spans="2:18" x14ac:dyDescent="0.2">
      <c r="C8" s="45"/>
      <c r="D8" s="95"/>
      <c r="E8" s="95"/>
      <c r="F8" s="95"/>
    </row>
    <row r="9" spans="2:18" ht="15.5" thickBot="1" x14ac:dyDescent="0.45">
      <c r="C9" s="25" t="s">
        <v>165</v>
      </c>
      <c r="D9" s="46" t="s">
        <v>166</v>
      </c>
      <c r="E9" s="46"/>
      <c r="F9" s="46"/>
      <c r="J9" s="47" t="s">
        <v>167</v>
      </c>
      <c r="K9" s="46"/>
      <c r="L9" s="46"/>
    </row>
    <row r="10" spans="2:18" ht="11" thickBot="1" x14ac:dyDescent="0.3">
      <c r="D10" s="48" t="s">
        <v>5</v>
      </c>
      <c r="E10" s="48" t="s">
        <v>168</v>
      </c>
      <c r="F10" s="48" t="s">
        <v>169</v>
      </c>
      <c r="J10" s="48" t="s">
        <v>5</v>
      </c>
      <c r="K10" s="48" t="s">
        <v>168</v>
      </c>
      <c r="L10" s="48" t="s">
        <v>169</v>
      </c>
    </row>
    <row r="11" spans="2:18" ht="11" thickTop="1" x14ac:dyDescent="0.2">
      <c r="D11" s="36" t="s">
        <v>170</v>
      </c>
      <c r="E11" s="49">
        <f>'SP 1 Verdeling EOL'!F53</f>
        <v>0</v>
      </c>
      <c r="F11" s="50" t="s">
        <v>171</v>
      </c>
      <c r="J11" s="36" t="s">
        <v>170</v>
      </c>
      <c r="K11" s="49" t="s">
        <v>168</v>
      </c>
      <c r="L11" s="50" t="s">
        <v>171</v>
      </c>
    </row>
    <row r="12" spans="2:18" ht="20" x14ac:dyDescent="0.2">
      <c r="D12" s="36" t="s">
        <v>172</v>
      </c>
      <c r="E12" s="49">
        <f>'SP 1 Verdeling EOL'!F54</f>
        <v>0</v>
      </c>
      <c r="F12" s="51" t="s">
        <v>171</v>
      </c>
      <c r="J12" s="36" t="s">
        <v>172</v>
      </c>
      <c r="K12" s="49">
        <v>0</v>
      </c>
      <c r="L12" s="51" t="s">
        <v>171</v>
      </c>
    </row>
    <row r="13" spans="2:18" ht="20" x14ac:dyDescent="0.2">
      <c r="D13" s="36" t="s">
        <v>173</v>
      </c>
      <c r="E13" s="49">
        <f>'SP 1 Verdeling EOL'!F55</f>
        <v>0.7</v>
      </c>
      <c r="F13" s="51" t="s">
        <v>171</v>
      </c>
      <c r="J13" s="36" t="s">
        <v>173</v>
      </c>
      <c r="K13" s="49">
        <v>0.5</v>
      </c>
      <c r="L13" s="51" t="s">
        <v>171</v>
      </c>
    </row>
    <row r="14" spans="2:18" ht="20" x14ac:dyDescent="0.2">
      <c r="D14" s="36" t="s">
        <v>174</v>
      </c>
      <c r="E14" s="49">
        <f>'SP 1 Verdeling EOL'!F56</f>
        <v>0.3</v>
      </c>
      <c r="F14" s="51" t="s">
        <v>171</v>
      </c>
      <c r="J14" s="36" t="s">
        <v>174</v>
      </c>
      <c r="K14" s="49">
        <v>0.48</v>
      </c>
      <c r="L14" s="51" t="s">
        <v>171</v>
      </c>
    </row>
    <row r="15" spans="2:18" ht="20" x14ac:dyDescent="0.2">
      <c r="D15" s="36" t="s">
        <v>175</v>
      </c>
      <c r="E15" s="49">
        <f>'SP 1 Verdeling EOL'!F57</f>
        <v>0</v>
      </c>
      <c r="F15" s="51" t="s">
        <v>171</v>
      </c>
      <c r="J15" s="36" t="s">
        <v>175</v>
      </c>
      <c r="K15" s="49">
        <v>0</v>
      </c>
      <c r="L15" s="51" t="s">
        <v>171</v>
      </c>
    </row>
    <row r="16" spans="2:18" ht="10.5" x14ac:dyDescent="0.25">
      <c r="D16" s="4" t="s">
        <v>0</v>
      </c>
      <c r="E16" s="52">
        <f>SUM(E11:E15)</f>
        <v>1</v>
      </c>
      <c r="F16" s="36" t="s">
        <v>176</v>
      </c>
      <c r="J16" s="4" t="s">
        <v>0</v>
      </c>
      <c r="K16" s="52">
        <v>0.02</v>
      </c>
      <c r="L16" s="36" t="s">
        <v>176</v>
      </c>
    </row>
    <row r="17" spans="1:12" x14ac:dyDescent="0.2">
      <c r="K17">
        <v>1</v>
      </c>
    </row>
    <row r="18" spans="1:12" ht="10" customHeight="1" x14ac:dyDescent="0.2">
      <c r="D18" s="96" t="s">
        <v>177</v>
      </c>
      <c r="E18" s="96"/>
      <c r="F18" s="96"/>
      <c r="J18" s="96"/>
      <c r="K18" s="96"/>
      <c r="L18" s="96"/>
    </row>
    <row r="19" spans="1:12" ht="36" customHeight="1" x14ac:dyDescent="0.2">
      <c r="D19" s="96"/>
      <c r="E19" s="96"/>
      <c r="F19" s="96"/>
      <c r="J19" s="96"/>
      <c r="K19" s="96"/>
      <c r="L19" s="96"/>
    </row>
    <row r="21" spans="1:12" ht="11" thickBot="1" x14ac:dyDescent="0.3">
      <c r="D21" s="48" t="s">
        <v>178</v>
      </c>
      <c r="E21" s="48" t="s">
        <v>179</v>
      </c>
      <c r="F21" s="48" t="s">
        <v>180</v>
      </c>
      <c r="G21" s="48" t="s">
        <v>181</v>
      </c>
      <c r="J21" s="48" t="s">
        <v>178</v>
      </c>
      <c r="K21" s="48" t="s">
        <v>179</v>
      </c>
      <c r="L21" s="48" t="s">
        <v>180</v>
      </c>
    </row>
    <row r="22" spans="1:12" ht="10.5" thickTop="1" x14ac:dyDescent="0.2">
      <c r="D22" s="36" t="s">
        <v>182</v>
      </c>
      <c r="E22" s="53">
        <v>0</v>
      </c>
      <c r="F22" s="53"/>
      <c r="G22" s="53"/>
      <c r="J22" s="36" t="s">
        <v>182</v>
      </c>
      <c r="K22" s="53">
        <v>0.04</v>
      </c>
      <c r="L22" s="53" t="s">
        <v>183</v>
      </c>
    </row>
    <row r="23" spans="1:12" ht="10.5" customHeight="1" x14ac:dyDescent="0.2">
      <c r="D23" s="36" t="s">
        <v>184</v>
      </c>
      <c r="E23" s="53">
        <v>0</v>
      </c>
      <c r="F23" s="53"/>
      <c r="G23" s="53"/>
      <c r="J23" s="36" t="s">
        <v>184</v>
      </c>
      <c r="K23" s="53">
        <v>0</v>
      </c>
      <c r="L23" s="53" t="s">
        <v>185</v>
      </c>
    </row>
    <row r="24" spans="1:12" x14ac:dyDescent="0.2">
      <c r="D24" s="36" t="s">
        <v>186</v>
      </c>
      <c r="E24" s="53">
        <v>0</v>
      </c>
      <c r="F24" s="53"/>
      <c r="G24" s="53"/>
      <c r="J24" s="36" t="s">
        <v>186</v>
      </c>
      <c r="K24" s="53">
        <v>0.01</v>
      </c>
      <c r="L24" s="53" t="s">
        <v>187</v>
      </c>
    </row>
    <row r="25" spans="1:12" x14ac:dyDescent="0.2">
      <c r="D25" s="36" t="s">
        <v>188</v>
      </c>
      <c r="E25" s="53">
        <v>0.05</v>
      </c>
      <c r="F25" s="53" t="s">
        <v>189</v>
      </c>
      <c r="G25" s="53" t="s">
        <v>190</v>
      </c>
      <c r="J25" s="36" t="s">
        <v>188</v>
      </c>
      <c r="K25" s="53">
        <v>0</v>
      </c>
      <c r="L25" s="53" t="s">
        <v>185</v>
      </c>
    </row>
    <row r="26" spans="1:12" x14ac:dyDescent="0.2">
      <c r="D26" s="36" t="s">
        <v>191</v>
      </c>
      <c r="E26" s="53">
        <v>0</v>
      </c>
      <c r="F26" s="53"/>
      <c r="G26" s="53"/>
      <c r="J26" s="36" t="s">
        <v>191</v>
      </c>
      <c r="K26" s="53">
        <v>0.01</v>
      </c>
      <c r="L26" s="53" t="s">
        <v>192</v>
      </c>
    </row>
    <row r="27" spans="1:12" ht="10" customHeight="1" x14ac:dyDescent="0.2">
      <c r="A27" t="s">
        <v>193</v>
      </c>
      <c r="D27" s="36" t="s">
        <v>194</v>
      </c>
      <c r="E27" s="53">
        <v>0</v>
      </c>
      <c r="F27" s="53"/>
      <c r="G27" s="53" t="s">
        <v>195</v>
      </c>
      <c r="J27" s="36" t="s">
        <v>194</v>
      </c>
      <c r="K27" s="53">
        <v>0</v>
      </c>
      <c r="L27" s="53" t="s">
        <v>196</v>
      </c>
    </row>
    <row r="29" spans="1:12" ht="15.5" thickBot="1" x14ac:dyDescent="0.45">
      <c r="D29" s="46" t="s">
        <v>197</v>
      </c>
      <c r="E29" s="46"/>
      <c r="F29" s="46"/>
      <c r="J29" s="46" t="s">
        <v>197</v>
      </c>
      <c r="K29" s="46"/>
      <c r="L29" s="46"/>
    </row>
    <row r="30" spans="1:12" ht="11" thickBot="1" x14ac:dyDescent="0.3">
      <c r="D30" s="48" t="s">
        <v>5</v>
      </c>
      <c r="E30" s="48" t="s">
        <v>198</v>
      </c>
      <c r="F30" s="48" t="s">
        <v>199</v>
      </c>
      <c r="J30" s="48" t="s">
        <v>5</v>
      </c>
      <c r="K30" s="48" t="s">
        <v>198</v>
      </c>
      <c r="L30" s="48" t="s">
        <v>199</v>
      </c>
    </row>
    <row r="31" spans="1:12" ht="11" thickTop="1" x14ac:dyDescent="0.2">
      <c r="D31" s="36" t="s">
        <v>200</v>
      </c>
      <c r="E31" s="49">
        <f>E11</f>
        <v>0</v>
      </c>
      <c r="F31" s="51" t="s">
        <v>201</v>
      </c>
      <c r="J31" s="36" t="s">
        <v>200</v>
      </c>
      <c r="K31" s="49">
        <v>0</v>
      </c>
      <c r="L31" s="51" t="s">
        <v>201</v>
      </c>
    </row>
    <row r="32" spans="1:12" ht="10.5" x14ac:dyDescent="0.2">
      <c r="D32" s="36" t="s">
        <v>202</v>
      </c>
      <c r="E32" s="49">
        <f>E12*(1-E22-E23-E24)</f>
        <v>0</v>
      </c>
      <c r="F32" s="51" t="s">
        <v>203</v>
      </c>
      <c r="J32" s="36" t="s">
        <v>202</v>
      </c>
      <c r="K32" s="49">
        <v>0.47499999999999998</v>
      </c>
      <c r="L32" s="51" t="s">
        <v>203</v>
      </c>
    </row>
    <row r="33" spans="4:12" ht="30" x14ac:dyDescent="0.2">
      <c r="D33" s="36" t="s">
        <v>204</v>
      </c>
      <c r="E33" s="49">
        <f>E13*(1-E25-E26)+E12*E22-E12*E22*E25</f>
        <v>0.66499999999999992</v>
      </c>
      <c r="F33" s="54" t="s">
        <v>205</v>
      </c>
      <c r="J33" s="36" t="s">
        <v>204</v>
      </c>
      <c r="K33" s="49">
        <v>0.49519999999999997</v>
      </c>
      <c r="L33" s="54" t="s">
        <v>205</v>
      </c>
    </row>
    <row r="34" spans="4:12" ht="60" x14ac:dyDescent="0.2">
      <c r="D34" s="36" t="s">
        <v>206</v>
      </c>
      <c r="E34" s="49">
        <f>E14*(1-E27)+E12*E23+E13*E25+E12*E22*E25-E12*E22*E25*E27-E13*E25*E27</f>
        <v>0.33499999999999996</v>
      </c>
      <c r="F34" s="54" t="s">
        <v>207</v>
      </c>
      <c r="J34" s="36" t="s">
        <v>206</v>
      </c>
      <c r="K34" s="49">
        <v>0</v>
      </c>
      <c r="L34" s="54" t="s">
        <v>207</v>
      </c>
    </row>
    <row r="35" spans="4:12" ht="60" x14ac:dyDescent="0.2">
      <c r="D35" s="36" t="s">
        <v>208</v>
      </c>
      <c r="E35" s="49">
        <f>E15+E12*E24+E13*E26+E14*E27+E12*E22*E25*E27+E13*E25*E27</f>
        <v>0</v>
      </c>
      <c r="F35" s="55" t="s">
        <v>209</v>
      </c>
      <c r="J35" s="36" t="s">
        <v>208</v>
      </c>
      <c r="K35" s="49">
        <v>2.98E-2</v>
      </c>
      <c r="L35" s="55" t="s">
        <v>209</v>
      </c>
    </row>
    <row r="36" spans="4:12" ht="10.5" x14ac:dyDescent="0.25">
      <c r="D36" s="4" t="s">
        <v>210</v>
      </c>
      <c r="E36" s="52">
        <f>SUM(E31:E35)</f>
        <v>0.99999999999999989</v>
      </c>
      <c r="F36" s="4"/>
      <c r="J36" s="4" t="s">
        <v>210</v>
      </c>
      <c r="K36" s="52">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B36" sqref="B36"/>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x14ac:dyDescent="0.55000000000000004">
      <c r="B2" s="10" t="s">
        <v>211</v>
      </c>
      <c r="C2" s="10"/>
      <c r="D2" s="10"/>
      <c r="E2" s="10"/>
      <c r="F2" s="10"/>
      <c r="G2" s="10"/>
      <c r="H2" s="10"/>
      <c r="I2" s="20"/>
      <c r="J2" s="10"/>
      <c r="K2" s="10" t="s">
        <v>108</v>
      </c>
      <c r="L2" s="10"/>
      <c r="M2" s="10"/>
      <c r="N2" s="10"/>
      <c r="O2" s="10"/>
      <c r="P2" s="10"/>
      <c r="Q2" s="10"/>
      <c r="R2" s="10"/>
      <c r="S2" s="10"/>
      <c r="T2" s="10"/>
    </row>
    <row r="3" spans="2:20" ht="10.5" thickTop="1" x14ac:dyDescent="0.2"/>
    <row r="4" spans="2:20" ht="15.5" thickBot="1" x14ac:dyDescent="0.45">
      <c r="B4" s="25"/>
      <c r="C4" s="25" t="s">
        <v>212</v>
      </c>
      <c r="D4" s="25" t="s">
        <v>213</v>
      </c>
      <c r="E4" s="25"/>
      <c r="F4" s="25"/>
      <c r="G4" s="25"/>
      <c r="H4" s="25"/>
      <c r="I4" s="26"/>
    </row>
    <row r="6" spans="2:20" ht="11" thickBot="1" x14ac:dyDescent="0.3">
      <c r="E6" s="29" t="s">
        <v>214</v>
      </c>
      <c r="F6" s="29" t="s">
        <v>8</v>
      </c>
      <c r="G6" s="29"/>
      <c r="H6" s="29"/>
    </row>
    <row r="7" spans="2:20" ht="11" thickTop="1" x14ac:dyDescent="0.25">
      <c r="D7" t="s">
        <v>215</v>
      </c>
      <c r="E7" s="71" t="s">
        <v>216</v>
      </c>
      <c r="F7" s="71" t="s">
        <v>216</v>
      </c>
      <c r="G7" s="24"/>
      <c r="H7" s="24"/>
    </row>
    <row r="8" spans="2:20" ht="30.5" x14ac:dyDescent="0.2">
      <c r="D8" s="69" t="s">
        <v>217</v>
      </c>
      <c r="E8" s="71" t="s">
        <v>216</v>
      </c>
      <c r="F8" s="71" t="s">
        <v>216</v>
      </c>
      <c r="G8" s="24"/>
      <c r="H8" s="24"/>
    </row>
    <row r="10" spans="2:20" ht="15.5" thickBot="1" x14ac:dyDescent="0.45">
      <c r="B10" s="25"/>
      <c r="C10" s="25" t="s">
        <v>55</v>
      </c>
      <c r="D10" s="25" t="s">
        <v>218</v>
      </c>
      <c r="E10" s="25"/>
      <c r="F10" s="25"/>
      <c r="G10" s="25"/>
      <c r="H10" s="25"/>
    </row>
    <row r="12" spans="2:20" ht="10.5" x14ac:dyDescent="0.2">
      <c r="C12" s="56"/>
      <c r="D12" s="58" t="s">
        <v>219</v>
      </c>
      <c r="E12" s="58"/>
      <c r="F12" s="58"/>
      <c r="G12" s="58"/>
      <c r="H12" s="58"/>
    </row>
    <row r="13" spans="2:20" ht="10.5" x14ac:dyDescent="0.2">
      <c r="C13" s="56"/>
      <c r="D13" s="45"/>
      <c r="E13" s="45"/>
      <c r="F13" s="45"/>
      <c r="G13" s="45"/>
      <c r="H13" s="45"/>
    </row>
    <row r="14" spans="2:20" ht="23.5" customHeight="1" x14ac:dyDescent="0.2">
      <c r="C14" s="56" t="s">
        <v>220</v>
      </c>
      <c r="D14" s="58" t="s">
        <v>221</v>
      </c>
      <c r="E14" s="58"/>
      <c r="F14" s="58"/>
      <c r="G14" s="58"/>
      <c r="H14" s="58"/>
    </row>
    <row r="15" spans="2:20" ht="32.5" customHeight="1" x14ac:dyDescent="0.2">
      <c r="C15" s="56" t="s">
        <v>222</v>
      </c>
      <c r="D15" s="58" t="s">
        <v>223</v>
      </c>
      <c r="E15" s="58"/>
      <c r="F15" s="58"/>
      <c r="G15" s="58"/>
      <c r="H15" s="58"/>
    </row>
    <row r="16" spans="2:20" ht="50.5" customHeight="1" x14ac:dyDescent="0.2">
      <c r="C16" s="56" t="s">
        <v>224</v>
      </c>
      <c r="D16" s="58" t="s">
        <v>225</v>
      </c>
      <c r="E16" s="58"/>
      <c r="F16" s="58"/>
      <c r="G16" s="58"/>
      <c r="H16" s="58"/>
    </row>
    <row r="17" spans="2:8" ht="11" thickBot="1" x14ac:dyDescent="0.3">
      <c r="C17" s="56" t="s">
        <v>226</v>
      </c>
      <c r="D17" s="29" t="s">
        <v>227</v>
      </c>
      <c r="E17" s="29" t="s">
        <v>228</v>
      </c>
      <c r="F17" s="29" t="s">
        <v>8</v>
      </c>
      <c r="G17" s="29"/>
      <c r="H17" s="29"/>
    </row>
    <row r="18" spans="2:8" ht="12" customHeight="1" thickTop="1" x14ac:dyDescent="0.2">
      <c r="C18" s="56"/>
      <c r="D18" s="71" t="s">
        <v>149</v>
      </c>
      <c r="E18" s="24"/>
      <c r="F18" s="24"/>
      <c r="G18" s="71"/>
      <c r="H18" s="24"/>
    </row>
    <row r="19" spans="2:8" ht="10.5" x14ac:dyDescent="0.2">
      <c r="C19" s="56"/>
      <c r="D19" s="56"/>
      <c r="E19" s="56"/>
      <c r="F19" s="56"/>
      <c r="G19" s="56"/>
      <c r="H19" s="56"/>
    </row>
    <row r="20" spans="2:8" ht="10.5" x14ac:dyDescent="0.2">
      <c r="C20" s="56" t="s">
        <v>142</v>
      </c>
      <c r="D20" s="56" t="s">
        <v>229</v>
      </c>
      <c r="E20" s="56"/>
      <c r="F20" s="56"/>
      <c r="G20" s="56"/>
      <c r="H20" s="56"/>
    </row>
    <row r="21" spans="2:8" ht="10.5" x14ac:dyDescent="0.2">
      <c r="C21" s="56"/>
      <c r="D21" s="56"/>
      <c r="E21" s="56"/>
      <c r="F21" s="56"/>
      <c r="G21" s="56"/>
      <c r="H21" s="56"/>
    </row>
    <row r="22" spans="2:8" ht="15.5" thickBot="1" x14ac:dyDescent="0.45">
      <c r="B22" s="25"/>
      <c r="C22" s="25" t="s">
        <v>59</v>
      </c>
      <c r="D22" s="25" t="s">
        <v>230</v>
      </c>
      <c r="E22" s="25"/>
      <c r="F22" s="25"/>
      <c r="G22" s="25"/>
      <c r="H22" s="25"/>
    </row>
    <row r="24" spans="2:8" ht="22" customHeight="1" x14ac:dyDescent="0.2">
      <c r="D24" s="97" t="s">
        <v>231</v>
      </c>
      <c r="E24" s="98"/>
      <c r="F24" s="98"/>
      <c r="G24" s="59"/>
    </row>
    <row r="26" spans="2:8" ht="10.5" x14ac:dyDescent="0.2">
      <c r="C26" s="56" t="s">
        <v>232</v>
      </c>
      <c r="D26" s="78" t="s">
        <v>233</v>
      </c>
      <c r="E26" s="90"/>
      <c r="F26" s="90"/>
      <c r="G26" s="60"/>
    </row>
    <row r="27" spans="2:8" ht="30" customHeight="1" x14ac:dyDescent="0.2">
      <c r="C27" s="56"/>
      <c r="D27" s="78" t="s">
        <v>234</v>
      </c>
      <c r="E27" s="78"/>
      <c r="F27" s="78"/>
      <c r="G27" s="58"/>
    </row>
    <row r="28" spans="2:8" ht="106" customHeight="1" x14ac:dyDescent="0.2">
      <c r="C28" s="56" t="s">
        <v>235</v>
      </c>
      <c r="D28" s="78" t="s">
        <v>236</v>
      </c>
      <c r="E28" s="78"/>
      <c r="F28" s="78"/>
      <c r="G28" s="58"/>
    </row>
    <row r="29" spans="2:8" ht="50.15" customHeight="1" x14ac:dyDescent="0.2">
      <c r="C29" s="56" t="s">
        <v>237</v>
      </c>
      <c r="D29" s="78" t="s">
        <v>238</v>
      </c>
      <c r="E29" s="78"/>
      <c r="F29" s="78"/>
      <c r="G29" s="58"/>
    </row>
    <row r="30" spans="2:8" ht="50.15" customHeight="1" x14ac:dyDescent="0.2">
      <c r="C30" s="56" t="s">
        <v>239</v>
      </c>
      <c r="D30" s="78" t="s">
        <v>240</v>
      </c>
      <c r="E30" s="78"/>
      <c r="F30" s="78"/>
      <c r="G30" s="58"/>
    </row>
    <row r="31" spans="2:8" ht="10.5" x14ac:dyDescent="0.2">
      <c r="C31" s="56" t="s">
        <v>241</v>
      </c>
      <c r="D31" s="78" t="s">
        <v>242</v>
      </c>
      <c r="E31" s="78"/>
      <c r="F31" s="78"/>
      <c r="G31" s="58"/>
    </row>
    <row r="33" spans="3:8" ht="10.5" x14ac:dyDescent="0.2">
      <c r="C33" s="56" t="s">
        <v>243</v>
      </c>
      <c r="D33" t="s">
        <v>244</v>
      </c>
    </row>
    <row r="34" spans="3:8" ht="11" thickBot="1" x14ac:dyDescent="0.3">
      <c r="D34" s="29" t="s">
        <v>245</v>
      </c>
      <c r="E34" s="29" t="s">
        <v>246</v>
      </c>
      <c r="F34" s="29" t="s">
        <v>247</v>
      </c>
      <c r="G34" s="29" t="s">
        <v>248</v>
      </c>
      <c r="H34" s="29" t="s">
        <v>249</v>
      </c>
    </row>
    <row r="35" spans="3:8" ht="11" thickTop="1" x14ac:dyDescent="0.25">
      <c r="D35" s="24"/>
      <c r="E35" s="24"/>
      <c r="F35" s="24"/>
      <c r="G35" s="24"/>
      <c r="H35" s="43" t="str">
        <f>IF(E35="","",IF(F35/E35&gt;1,1,F35/E35))</f>
        <v/>
      </c>
    </row>
    <row r="36" spans="3:8" ht="10.5" x14ac:dyDescent="0.25">
      <c r="D36" s="24"/>
      <c r="E36" s="24"/>
      <c r="F36" s="24"/>
      <c r="G36" s="24"/>
      <c r="H36" s="43" t="str">
        <f t="shared" ref="H36:H39" si="0">IF(E36="","",IF(F36/E36&gt;1,1,F36/E36))</f>
        <v/>
      </c>
    </row>
    <row r="37" spans="3:8" ht="10.5" x14ac:dyDescent="0.25">
      <c r="D37" s="24"/>
      <c r="E37" s="24"/>
      <c r="F37" s="24"/>
      <c r="G37" s="24"/>
      <c r="H37" s="43" t="str">
        <f t="shared" si="0"/>
        <v/>
      </c>
    </row>
    <row r="38" spans="3:8" ht="10.5" x14ac:dyDescent="0.25">
      <c r="D38" s="24"/>
      <c r="E38" s="24"/>
      <c r="F38" s="24"/>
      <c r="G38" s="24"/>
      <c r="H38" s="43" t="str">
        <f t="shared" si="0"/>
        <v/>
      </c>
    </row>
    <row r="39" spans="3:8" ht="10.5" x14ac:dyDescent="0.25">
      <c r="D39" s="24"/>
      <c r="E39" s="24"/>
      <c r="F39" s="24"/>
      <c r="G39" s="24"/>
      <c r="H39" s="43" t="str">
        <f t="shared" si="0"/>
        <v/>
      </c>
    </row>
    <row r="42" spans="3:8" ht="10.5" x14ac:dyDescent="0.25">
      <c r="D42" s="8" t="s">
        <v>250</v>
      </c>
      <c r="E42" s="43">
        <f>MIN(H35:H39)</f>
        <v>0</v>
      </c>
    </row>
    <row r="57" spans="3:3" ht="13" x14ac:dyDescent="0.2">
      <c r="C57" s="61"/>
    </row>
    <row r="58" spans="3:3" ht="13" x14ac:dyDescent="0.2">
      <c r="C58" s="61"/>
    </row>
    <row r="61" spans="3:3" x14ac:dyDescent="0.2">
      <c r="C61" s="62"/>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8"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x14ac:dyDescent="0.55000000000000004">
      <c r="B2" s="10" t="s">
        <v>251</v>
      </c>
      <c r="C2" s="10"/>
      <c r="D2" s="10"/>
      <c r="E2" s="10"/>
      <c r="F2" s="10"/>
      <c r="G2" s="10"/>
      <c r="H2" s="10"/>
      <c r="I2" s="20"/>
      <c r="J2" s="10"/>
      <c r="K2" s="10" t="s">
        <v>108</v>
      </c>
      <c r="L2" s="10"/>
      <c r="M2" s="10"/>
      <c r="N2" s="10"/>
      <c r="O2" s="10"/>
      <c r="P2" s="10"/>
      <c r="Q2" s="10"/>
      <c r="R2" s="10"/>
      <c r="S2" s="10"/>
      <c r="T2" s="10"/>
      <c r="U2" s="10"/>
      <c r="V2" s="10"/>
    </row>
    <row r="3" spans="2:22" ht="10.5" thickTop="1" x14ac:dyDescent="0.2"/>
    <row r="4" spans="2:22" ht="15.5" thickBot="1" x14ac:dyDescent="0.45">
      <c r="B4" s="25"/>
      <c r="C4" s="25" t="s">
        <v>212</v>
      </c>
      <c r="D4" s="25" t="s">
        <v>252</v>
      </c>
      <c r="E4" s="25"/>
      <c r="F4" s="25"/>
      <c r="G4" s="25"/>
      <c r="H4" s="25"/>
      <c r="I4" s="26"/>
    </row>
    <row r="6" spans="2:22" ht="11" thickBot="1" x14ac:dyDescent="0.3">
      <c r="E6" s="29" t="s">
        <v>214</v>
      </c>
      <c r="F6" s="29" t="s">
        <v>8</v>
      </c>
      <c r="G6" s="29"/>
      <c r="H6" s="29"/>
    </row>
    <row r="7" spans="2:22" ht="11" thickTop="1" x14ac:dyDescent="0.25">
      <c r="D7" t="s">
        <v>253</v>
      </c>
      <c r="E7" s="71"/>
      <c r="F7" s="71"/>
    </row>
    <row r="8" spans="2:22" ht="60.5" x14ac:dyDescent="0.2">
      <c r="D8" s="69" t="s">
        <v>254</v>
      </c>
      <c r="E8" s="71" t="s">
        <v>255</v>
      </c>
      <c r="F8" s="71" t="s">
        <v>256</v>
      </c>
    </row>
    <row r="10" spans="2:22" ht="15.5" thickBot="1" x14ac:dyDescent="0.45">
      <c r="B10" s="25"/>
      <c r="C10" s="25" t="s">
        <v>55</v>
      </c>
      <c r="D10" s="25" t="s">
        <v>257</v>
      </c>
      <c r="E10" s="25"/>
      <c r="F10" s="25"/>
      <c r="I10" s="26"/>
    </row>
    <row r="12" spans="2:22" ht="10.5" x14ac:dyDescent="0.2">
      <c r="C12" s="56"/>
      <c r="D12" s="78" t="s">
        <v>219</v>
      </c>
      <c r="E12" s="78"/>
      <c r="F12" s="78"/>
      <c r="G12" s="57"/>
    </row>
    <row r="13" spans="2:22" ht="10.5" x14ac:dyDescent="0.2">
      <c r="C13" s="56"/>
      <c r="D13" s="45"/>
      <c r="E13" s="45"/>
      <c r="F13" s="45"/>
      <c r="G13" s="45"/>
    </row>
    <row r="14" spans="2:22" ht="23.5" customHeight="1" x14ac:dyDescent="0.2">
      <c r="C14" s="56" t="s">
        <v>258</v>
      </c>
      <c r="D14" s="78" t="s">
        <v>259</v>
      </c>
      <c r="E14" s="78"/>
      <c r="F14" s="78"/>
      <c r="G14" s="58"/>
    </row>
    <row r="15" spans="2:22" ht="32.5" customHeight="1" x14ac:dyDescent="0.2">
      <c r="C15" s="56" t="s">
        <v>260</v>
      </c>
      <c r="D15" s="78" t="s">
        <v>223</v>
      </c>
      <c r="E15" s="78"/>
      <c r="F15" s="78"/>
      <c r="G15" s="58"/>
    </row>
    <row r="16" spans="2:22" ht="50.5" customHeight="1" x14ac:dyDescent="0.2">
      <c r="C16" s="56" t="s">
        <v>261</v>
      </c>
      <c r="D16" s="78" t="s">
        <v>262</v>
      </c>
      <c r="E16" s="78"/>
      <c r="F16" s="78"/>
      <c r="G16" s="58"/>
    </row>
    <row r="17" spans="2:10" ht="11" thickBot="1" x14ac:dyDescent="0.3">
      <c r="C17" s="56" t="s">
        <v>243</v>
      </c>
      <c r="D17" s="29" t="s">
        <v>263</v>
      </c>
      <c r="E17" s="29" t="s">
        <v>228</v>
      </c>
      <c r="F17" s="29" t="s">
        <v>8</v>
      </c>
      <c r="G17" s="29"/>
      <c r="H17" s="29"/>
    </row>
    <row r="18" spans="2:10" ht="20.5" thickTop="1" x14ac:dyDescent="0.2">
      <c r="C18" s="56"/>
      <c r="D18" s="71" t="s">
        <v>264</v>
      </c>
      <c r="E18" s="24">
        <v>1.1000000000000001</v>
      </c>
      <c r="F18" s="24" t="s">
        <v>265</v>
      </c>
      <c r="G18" s="24"/>
      <c r="H18" s="24"/>
    </row>
    <row r="19" spans="2:10" ht="10.5" x14ac:dyDescent="0.2">
      <c r="C19" s="56"/>
      <c r="D19" s="56"/>
      <c r="E19" s="56"/>
      <c r="F19" s="56"/>
      <c r="G19" s="56"/>
      <c r="H19" s="56"/>
      <c r="I19" s="63"/>
      <c r="J19" s="56"/>
    </row>
    <row r="20" spans="2:10" ht="15.5" thickBot="1" x14ac:dyDescent="0.45">
      <c r="B20" s="25"/>
      <c r="C20" s="25" t="s">
        <v>59</v>
      </c>
      <c r="D20" s="25" t="s">
        <v>266</v>
      </c>
      <c r="E20" s="25"/>
      <c r="F20" s="25"/>
      <c r="G20" s="25"/>
      <c r="H20" s="25"/>
    </row>
    <row r="22" spans="2:10" ht="90" customHeight="1" x14ac:dyDescent="0.2">
      <c r="D22" s="97" t="s">
        <v>267</v>
      </c>
      <c r="E22" s="98"/>
      <c r="F22" s="98"/>
      <c r="G22" s="59"/>
    </row>
    <row r="24" spans="2:10" ht="120" customHeight="1" x14ac:dyDescent="0.2">
      <c r="C24" s="56" t="s">
        <v>232</v>
      </c>
      <c r="D24" s="78" t="s">
        <v>268</v>
      </c>
      <c r="E24" s="78"/>
      <c r="F24" s="78"/>
      <c r="G24" s="58"/>
    </row>
    <row r="25" spans="2:10" ht="10.5" x14ac:dyDescent="0.2">
      <c r="C25" s="56" t="s">
        <v>235</v>
      </c>
      <c r="D25" s="78" t="s">
        <v>269</v>
      </c>
      <c r="E25" s="78"/>
      <c r="F25" s="78"/>
      <c r="G25" s="58"/>
    </row>
    <row r="26" spans="2:10" ht="52" customHeight="1" x14ac:dyDescent="0.2">
      <c r="C26" s="56" t="s">
        <v>237</v>
      </c>
      <c r="D26" s="78" t="s">
        <v>270</v>
      </c>
      <c r="E26" s="78"/>
      <c r="F26" s="78"/>
      <c r="G26" s="58"/>
    </row>
    <row r="28" spans="2:10" ht="10.5" x14ac:dyDescent="0.2">
      <c r="C28" s="56" t="s">
        <v>243</v>
      </c>
      <c r="D28" t="s">
        <v>244</v>
      </c>
    </row>
    <row r="29" spans="2:10" ht="11" thickBot="1" x14ac:dyDescent="0.3">
      <c r="D29" s="29" t="s">
        <v>271</v>
      </c>
      <c r="E29" s="29" t="s">
        <v>246</v>
      </c>
      <c r="F29" s="29" t="s">
        <v>247</v>
      </c>
      <c r="G29" s="29" t="s">
        <v>248</v>
      </c>
      <c r="H29" s="29" t="s">
        <v>249</v>
      </c>
      <c r="I29" s="64"/>
      <c r="J29" s="29"/>
    </row>
    <row r="30" spans="2:10" ht="21" thickTop="1" x14ac:dyDescent="0.25">
      <c r="D30" s="24" t="s">
        <v>272</v>
      </c>
      <c r="E30" s="24">
        <v>1</v>
      </c>
      <c r="F30" s="24">
        <v>1</v>
      </c>
      <c r="G30" s="24" t="s">
        <v>273</v>
      </c>
      <c r="H30" s="43">
        <f>IF(E30="","",IF(F30/E30&gt;1,1,F30/E30))</f>
        <v>1</v>
      </c>
      <c r="I30" s="65"/>
      <c r="J30" s="43"/>
    </row>
    <row r="31" spans="2:10" ht="10.5" x14ac:dyDescent="0.25">
      <c r="D31" s="24"/>
      <c r="E31" s="24"/>
      <c r="F31" s="24"/>
      <c r="G31" s="24"/>
      <c r="H31" s="43" t="str">
        <f t="shared" ref="H31:H34" si="0">IF(E31="","",IF(F31/E31&gt;1,1,F31/E31))</f>
        <v/>
      </c>
      <c r="I31" s="65"/>
      <c r="J31" s="43"/>
    </row>
    <row r="32" spans="2:10" ht="10.5" x14ac:dyDescent="0.25">
      <c r="D32" s="24"/>
      <c r="E32" s="24"/>
      <c r="F32" s="24"/>
      <c r="G32" s="24"/>
      <c r="H32" s="43" t="str">
        <f t="shared" si="0"/>
        <v/>
      </c>
      <c r="I32" s="65"/>
      <c r="J32" s="43"/>
    </row>
    <row r="33" spans="4:10" ht="10.5" x14ac:dyDescent="0.25">
      <c r="D33" s="24"/>
      <c r="E33" s="24"/>
      <c r="F33" s="24"/>
      <c r="G33" s="24"/>
      <c r="H33" s="43" t="str">
        <f t="shared" si="0"/>
        <v/>
      </c>
      <c r="I33" s="65"/>
      <c r="J33" s="43"/>
    </row>
    <row r="34" spans="4:10" ht="10.5" x14ac:dyDescent="0.25">
      <c r="D34" s="24"/>
      <c r="E34" s="24"/>
      <c r="F34" s="24"/>
      <c r="G34" s="24"/>
      <c r="H34" s="43" t="str">
        <f t="shared" si="0"/>
        <v/>
      </c>
      <c r="I34" s="65"/>
      <c r="J34" s="43"/>
    </row>
    <row r="37" spans="4:10" ht="10.5" x14ac:dyDescent="0.25">
      <c r="D37" s="8" t="s">
        <v>250</v>
      </c>
      <c r="E37" s="43">
        <f>MIN(H30:H34)</f>
        <v>1</v>
      </c>
    </row>
    <row r="52" spans="3:3" ht="13" x14ac:dyDescent="0.2">
      <c r="C52" s="61"/>
    </row>
    <row r="53" spans="3:3" ht="13" x14ac:dyDescent="0.2">
      <c r="C53" s="61"/>
    </row>
    <row r="56" spans="3:3" x14ac:dyDescent="0.2">
      <c r="C56" s="62"/>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tabSelected="1"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x14ac:dyDescent="0.55000000000000004">
      <c r="B2" s="10" t="s">
        <v>274</v>
      </c>
      <c r="C2" s="10"/>
      <c r="D2" s="10"/>
      <c r="E2" s="10"/>
      <c r="F2" s="10"/>
      <c r="H2" s="10"/>
      <c r="I2" s="10" t="s">
        <v>108</v>
      </c>
    </row>
    <row r="3" spans="2:9" ht="10.5" thickTop="1" x14ac:dyDescent="0.2"/>
    <row r="5" spans="2:9" ht="15.5" thickBot="1" x14ac:dyDescent="0.45">
      <c r="B5" s="25"/>
      <c r="C5" s="25" t="s">
        <v>55</v>
      </c>
      <c r="D5" s="25" t="s">
        <v>275</v>
      </c>
      <c r="E5" s="25"/>
      <c r="F5" s="25"/>
    </row>
    <row r="7" spans="2:9" x14ac:dyDescent="0.2">
      <c r="D7" t="s">
        <v>276</v>
      </c>
    </row>
    <row r="8" spans="2:9" ht="10.5" x14ac:dyDescent="0.2">
      <c r="C8" s="56"/>
      <c r="D8" s="45"/>
      <c r="E8" s="45"/>
      <c r="F8" s="45"/>
    </row>
    <row r="9" spans="2:9" ht="23.5" customHeight="1" x14ac:dyDescent="0.2">
      <c r="C9" s="56" t="s">
        <v>258</v>
      </c>
      <c r="D9" s="78" t="s">
        <v>277</v>
      </c>
      <c r="E9" s="78"/>
      <c r="F9" s="78"/>
    </row>
    <row r="10" spans="2:9" ht="32.5" customHeight="1" x14ac:dyDescent="0.2">
      <c r="C10" s="56" t="s">
        <v>260</v>
      </c>
      <c r="D10" s="78" t="s">
        <v>278</v>
      </c>
      <c r="E10" s="78"/>
      <c r="F10" s="78"/>
    </row>
    <row r="11" spans="2:9" ht="142.5" customHeight="1" x14ac:dyDescent="0.2">
      <c r="C11" s="56" t="s">
        <v>224</v>
      </c>
      <c r="D11" s="78" t="s">
        <v>279</v>
      </c>
      <c r="E11" s="78"/>
      <c r="F11" s="78"/>
      <c r="I11" s="66" t="s">
        <v>280</v>
      </c>
    </row>
    <row r="14" spans="2:9" ht="11" thickBot="1" x14ac:dyDescent="0.3">
      <c r="C14" s="56" t="s">
        <v>243</v>
      </c>
      <c r="D14" s="29" t="s">
        <v>281</v>
      </c>
      <c r="E14" s="29" t="s">
        <v>282</v>
      </c>
      <c r="F14" s="29" t="s">
        <v>283</v>
      </c>
    </row>
    <row r="15" spans="2:9" ht="20.5" thickTop="1" x14ac:dyDescent="0.2">
      <c r="C15" s="61"/>
      <c r="D15" s="24" t="s">
        <v>284</v>
      </c>
      <c r="E15" s="71">
        <v>0</v>
      </c>
      <c r="F15" s="71" t="s">
        <v>285</v>
      </c>
    </row>
    <row r="17" spans="4:6" ht="11" thickBot="1" x14ac:dyDescent="0.3">
      <c r="D17" s="29" t="s">
        <v>311</v>
      </c>
      <c r="E17" s="29" t="s">
        <v>312</v>
      </c>
      <c r="F17" s="29" t="s">
        <v>313</v>
      </c>
    </row>
    <row r="18" spans="4:6" ht="40.5" thickTop="1" x14ac:dyDescent="0.2">
      <c r="D18" s="71" t="s">
        <v>149</v>
      </c>
      <c r="E18" s="99" t="s">
        <v>314</v>
      </c>
      <c r="F18" s="71" t="s">
        <v>315</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03A18-8769-4E8A-A225-9389842634DE}">
  <dimension ref="B2:AD40"/>
  <sheetViews>
    <sheetView workbookViewId="0">
      <selection activeCell="D6" sqref="D5:D6"/>
    </sheetView>
  </sheetViews>
  <sheetFormatPr defaultRowHeight="10" x14ac:dyDescent="0.2"/>
  <cols>
    <col min="2" max="2" width="18" bestFit="1" customWidth="1"/>
    <col min="3" max="3" width="16.77734375" customWidth="1"/>
  </cols>
  <sheetData>
    <row r="2" spans="2:30" ht="20.5" thickBot="1" x14ac:dyDescent="0.55000000000000004">
      <c r="B2" s="10" t="s">
        <v>286</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287</v>
      </c>
    </row>
    <row r="5" spans="2:30" x14ac:dyDescent="0.2">
      <c r="D5" t="s">
        <v>288</v>
      </c>
    </row>
    <row r="6" spans="2:30" x14ac:dyDescent="0.2">
      <c r="D6" t="s">
        <v>289</v>
      </c>
    </row>
    <row r="9" spans="2:30" x14ac:dyDescent="0.2">
      <c r="B9" t="s">
        <v>290</v>
      </c>
    </row>
    <row r="10" spans="2:30" x14ac:dyDescent="0.2">
      <c r="B10" t="s">
        <v>291</v>
      </c>
      <c r="C10" t="s">
        <v>292</v>
      </c>
    </row>
    <row r="11" spans="2:30" x14ac:dyDescent="0.2">
      <c r="B11" t="s">
        <v>291</v>
      </c>
      <c r="C11" t="s">
        <v>126</v>
      </c>
    </row>
    <row r="12" spans="2:30" x14ac:dyDescent="0.2">
      <c r="B12" t="s">
        <v>291</v>
      </c>
      <c r="C12" t="s">
        <v>28</v>
      </c>
    </row>
    <row r="14" spans="2:30" x14ac:dyDescent="0.2">
      <c r="B14" t="s">
        <v>291</v>
      </c>
      <c r="C14" t="s">
        <v>293</v>
      </c>
    </row>
    <row r="15" spans="2:30" x14ac:dyDescent="0.2">
      <c r="B15" t="s">
        <v>291</v>
      </c>
      <c r="C15" t="s">
        <v>292</v>
      </c>
      <c r="D15" s="74" t="s">
        <v>149</v>
      </c>
    </row>
    <row r="16" spans="2:30" x14ac:dyDescent="0.2">
      <c r="B16" t="s">
        <v>291</v>
      </c>
      <c r="C16" t="s">
        <v>57</v>
      </c>
      <c r="D16" t="s">
        <v>58</v>
      </c>
    </row>
    <row r="17" spans="2:4" x14ac:dyDescent="0.2">
      <c r="B17" t="s">
        <v>291</v>
      </c>
      <c r="C17" t="s">
        <v>294</v>
      </c>
      <c r="D17" t="s">
        <v>295</v>
      </c>
    </row>
    <row r="18" spans="2:4" x14ac:dyDescent="0.2">
      <c r="B18" t="s">
        <v>291</v>
      </c>
      <c r="C18" t="s">
        <v>296</v>
      </c>
      <c r="D18" t="s">
        <v>297</v>
      </c>
    </row>
    <row r="20" spans="2:4" x14ac:dyDescent="0.2">
      <c r="B20" t="s">
        <v>291</v>
      </c>
      <c r="C20" t="s">
        <v>298</v>
      </c>
    </row>
    <row r="21" spans="2:4" x14ac:dyDescent="0.2">
      <c r="B21" t="s">
        <v>291</v>
      </c>
      <c r="C21" t="s">
        <v>292</v>
      </c>
    </row>
    <row r="22" spans="2:4" x14ac:dyDescent="0.2">
      <c r="B22" t="s">
        <v>291</v>
      </c>
      <c r="C22" t="s">
        <v>299</v>
      </c>
    </row>
    <row r="23" spans="2:4" x14ac:dyDescent="0.2">
      <c r="C23" t="s">
        <v>95</v>
      </c>
    </row>
    <row r="25" spans="2:4" x14ac:dyDescent="0.2">
      <c r="C25" t="s">
        <v>300</v>
      </c>
    </row>
    <row r="26" spans="2:4" x14ac:dyDescent="0.2">
      <c r="C26" t="s">
        <v>292</v>
      </c>
      <c r="D26" s="74" t="s">
        <v>149</v>
      </c>
    </row>
    <row r="27" spans="2:4" ht="10.5" x14ac:dyDescent="0.25">
      <c r="C27" t="s">
        <v>301</v>
      </c>
      <c r="D27" t="s">
        <v>78</v>
      </c>
    </row>
    <row r="28" spans="2:4" ht="10.5" x14ac:dyDescent="0.25">
      <c r="C28" t="s">
        <v>302</v>
      </c>
      <c r="D28" s="74" t="s">
        <v>303</v>
      </c>
    </row>
    <row r="30" spans="2:4" x14ac:dyDescent="0.2">
      <c r="C30" t="s">
        <v>304</v>
      </c>
    </row>
    <row r="31" spans="2:4" x14ac:dyDescent="0.2">
      <c r="C31" t="s">
        <v>292</v>
      </c>
    </row>
    <row r="32" spans="2:4" x14ac:dyDescent="0.2">
      <c r="C32" t="s">
        <v>299</v>
      </c>
    </row>
    <row r="33" spans="3:3" x14ac:dyDescent="0.2">
      <c r="C33" t="s">
        <v>95</v>
      </c>
    </row>
    <row r="34" spans="3:3" x14ac:dyDescent="0.2">
      <c r="C34" t="s">
        <v>305</v>
      </c>
    </row>
    <row r="36" spans="3:3" x14ac:dyDescent="0.2">
      <c r="C36" t="s">
        <v>306</v>
      </c>
    </row>
    <row r="37" spans="3:3" x14ac:dyDescent="0.2">
      <c r="C37" t="s">
        <v>292</v>
      </c>
    </row>
    <row r="38" spans="3:3" x14ac:dyDescent="0.2">
      <c r="C38" t="s">
        <v>307</v>
      </c>
    </row>
    <row r="39" spans="3:3" x14ac:dyDescent="0.2">
      <c r="C39" t="s">
        <v>308</v>
      </c>
    </row>
    <row r="40" spans="3:3" x14ac:dyDescent="0.2">
      <c r="C40" t="s">
        <v>305</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Cluster Document" ma:contentTypeID="0x010100A35317DCC28344A7B82488658A034A5C0100E5755B71F266DD41B671448B4E845E23" ma:contentTypeVersion="10" ma:contentTypeDescription="Create a new document." ma:contentTypeScope="" ma:versionID="16c762921f6f56186ce938036752788f">
  <xsd:schema xmlns:xsd="http://www.w3.org/2001/XMLSchema" xmlns:xs="http://www.w3.org/2001/XMLSchema" xmlns:p="http://schemas.microsoft.com/office/2006/metadata/properties" xmlns:ns2="2f6a910d-138e-42c1-8e8a-320c1b7cf3f7" xmlns:ns3="9c55a58d-dea8-4fca-9186-98d827bbee5b" xmlns:ns5="618535ab-76b3-4d8d-bdf5-251469fdd337" targetNamespace="http://schemas.microsoft.com/office/2006/metadata/properties" ma:root="true" ma:fieldsID="1eadbc5dc53568d8232469d69374c969" ns2:_="" ns3:_="" ns5:_="">
    <xsd:import namespace="2f6a910d-138e-42c1-8e8a-320c1b7cf3f7"/>
    <xsd:import namespace="9c55a58d-dea8-4fca-9186-98d827bbee5b"/>
    <xsd:import namespace="618535ab-76b3-4d8d-bdf5-251469fdd337"/>
    <xsd:element name="properties">
      <xsd:complexType>
        <xsd:sequence>
          <xsd:element name="documentManagement">
            <xsd:complexType>
              <xsd:all>
                <xsd:element ref="ns2:TNOC_ClusterName" minOccurs="0"/>
                <xsd:element ref="ns2:TNOC_ClusterId" minOccurs="0"/>
                <xsd:element ref="ns3:h15fbb78f4cb41d290e72f301ea2865f" minOccurs="0"/>
                <xsd:element ref="ns3:TaxCatchAll" minOccurs="0"/>
                <xsd:element ref="ns3:TaxCatchAllLabel" minOccurs="0"/>
                <xsd:element ref="ns3:_dlc_DocIdPersistId" minOccurs="0"/>
                <xsd:element ref="ns3:n2a7a23bcc2241cb9261f9a914c7c1bb" minOccurs="0"/>
                <xsd:element ref="ns3:lca20d149a844688b6abf34073d5c21d" minOccurs="0"/>
                <xsd:element ref="ns3:_dlc_DocIdUrl" minOccurs="0"/>
                <xsd:element ref="ns3:bac4ab11065f4f6c809c820c57e320e5" minOccurs="0"/>
                <xsd:element ref="ns3:_dlc_DocId" minOccurs="0"/>
                <xsd:element ref="ns5:MediaServiceMetadata" minOccurs="0"/>
                <xsd:element ref="ns5:MediaServiceFastMetadata"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6a910d-138e-42c1-8e8a-320c1b7cf3f7" elementFormDefault="qualified">
    <xsd:import namespace="http://schemas.microsoft.com/office/2006/documentManagement/types"/>
    <xsd:import namespace="http://schemas.microsoft.com/office/infopath/2007/PartnerControls"/>
    <xsd:element name="TNOC_ClusterName" ma:index="6" nillable="true" ma:displayName="Cluster name" ma:internalName="TNOC_ClusterName">
      <xsd:simpleType>
        <xsd:restriction base="dms:Text">
          <xsd:maxLength value="255"/>
        </xsd:restriction>
      </xsd:simpleType>
    </xsd:element>
    <xsd:element name="TNOC_ClusterId" ma:index="7" nillable="true" ma:displayName="Cluster ID" ma:internalName="TNOC_Clust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c55a58d-dea8-4fca-9186-98d827bbee5b" elementFormDefault="qualified">
    <xsd:import namespace="http://schemas.microsoft.com/office/2006/documentManagement/types"/>
    <xsd:import namespace="http://schemas.microsoft.com/office/infopath/2007/PartnerControls"/>
    <xsd:element name="h15fbb78f4cb41d290e72f301ea2865f" ma:index="13" nillable="true" ma:taxonomy="true" ma:internalName="h15fbb78f4cb41d290e72f301ea2865f" ma:taxonomyFieldName="TNOC_ClusterType" ma:displayName="Cluster type" ma:fieldId="{115fbb78-f4cb-41d2-90e7-2f301ea2865f}" ma:sspId="7378aa68-586f-4892-bb77-0985b40f41a6" ma:termSetId="e7feef8e-5ede-44cd-b7d5-7ed7dacef0b4"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57607b4-af2e-4bce-b0e5-ec2ab6118ad7}" ma:internalName="TaxCatchAll" ma:showField="CatchAllData"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57607b4-af2e-4bce-b0e5-ec2ab6118ad7}" ma:internalName="TaxCatchAllLabel" ma:readOnly="true" ma:showField="CatchAllDataLabel"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n2a7a23bcc2241cb9261f9a914c7c1bb" ma:index="17" nillable="true" ma:taxonomy="true" ma:internalName="n2a7a23bcc2241cb9261f9a914c7c1bb" ma:taxonomyFieldName="TNOC_DocumentClassification" ma:displayName="Document classification" ma:fieldId="{72a7a23b-cc22-41cb-9261-f9a914c7c1bb}" ma:sspId="7378aa68-586f-4892-bb77-0985b40f41a6" ma:termSetId="ff8f31fd-7572-41dc-9fe4-bd4c6d280f39" ma:anchorId="00000000-0000-0000-0000-000000000000" ma:open="false" ma:isKeyword="false">
      <xsd:complexType>
        <xsd:sequence>
          <xsd:element ref="pc:Terms" minOccurs="0" maxOccurs="1"/>
        </xsd:sequence>
      </xsd:complexType>
    </xsd:element>
    <xsd:element name="lca20d149a844688b6abf34073d5c21d" ma:index="19" nillable="true" ma:taxonomy="true" ma:internalName="lca20d149a844688b6abf34073d5c21d" ma:taxonomyFieldName="TNOC_DocumentType" ma:displayName="Document type" ma:fieldId="{5ca20d14-9a84-4688-b6ab-f34073d5c21d}" ma:sspId="7378aa68-586f-4892-bb77-0985b40f41a6" ma:termSetId="e8a13a9e-c4f3-4184-b8d9-8210abad4948" ma:anchorId="00000000-0000-0000-0000-000000000000" ma:open="false" ma:isKeyword="false">
      <xsd:complexType>
        <xsd:sequence>
          <xsd:element ref="pc:Terms" minOccurs="0" maxOccurs="1"/>
        </xsd:sequence>
      </xsd:complex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ac4ab11065f4f6c809c820c57e320e5" ma:index="22" nillable="true" ma:taxonomy="true" ma:internalName="bac4ab11065f4f6c809c820c57e320e5" ma:taxonomyFieldName="TNOC_DocumentCategory" ma:displayName="Document category" ma:fieldId="{bac4ab11-065f-4f6c-809c-820c57e320e5}" ma:sspId="7378aa68-586f-4892-bb77-0985b40f41a6" ma:termSetId="94d42b6a-4155-4fa6-95e9-087bc306ceb3"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535ab-76b3-4d8d-bdf5-251469fdd337"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1" ma:displayName="Author"/>
        <xsd:element ref="dcterms:created" minOccurs="0" maxOccurs="1"/>
        <xsd:element ref="dc:identifier" minOccurs="0" maxOccurs="1"/>
        <xsd:element name="contentType" minOccurs="0" maxOccurs="1" type="xsd:string" ma:index="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9c55a58d-dea8-4fca-9186-98d827bbee5b"/>
    <ds:schemaRef ds:uri="http://www.w3.org/XML/1998/namespace"/>
    <ds:schemaRef ds:uri="http://schemas.microsoft.com/office/2006/documentManagement/types"/>
    <ds:schemaRef ds:uri="http://purl.org/dc/terms/"/>
    <ds:schemaRef ds:uri="http://purl.org/dc/dcmitype/"/>
    <ds:schemaRef ds:uri="http://purl.org/dc/elements/1.1/"/>
    <ds:schemaRef ds:uri="2f6a910d-138e-42c1-8e8a-320c1b7cf3f7"/>
    <ds:schemaRef ds:uri="http://schemas.microsoft.com/office/2006/metadata/properties"/>
    <ds:schemaRef ds:uri="http://schemas.microsoft.com/office/infopath/2007/PartnerControls"/>
    <ds:schemaRef ds:uri="http://schemas.openxmlformats.org/package/2006/metadata/core-properties"/>
    <ds:schemaRef ds:uri="618535ab-76b3-4d8d-bdf5-251469fdd337"/>
  </ds:schemaRefs>
</ds:datastoreItem>
</file>

<file path=customXml/itemProps3.xml><?xml version="1.0" encoding="utf-8"?>
<ds:datastoreItem xmlns:ds="http://schemas.openxmlformats.org/officeDocument/2006/customXml" ds:itemID="{DB8AC6EC-E49D-4D26-83CA-ADE0F7378A7A}"/>
</file>

<file path=customXml/itemProps4.xml><?xml version="1.0" encoding="utf-8"?>
<ds:datastoreItem xmlns:ds="http://schemas.openxmlformats.org/officeDocument/2006/customXml" ds:itemID="{7FE5A586-3467-4834-8A3A-512F427E71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 (2)</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2025-11-06T15:21:55Z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6236308d-3625-412d-bb27-be74817d39a7</vt:lpwstr>
  </property>
  <property fmtid="{D5CDD505-2E9C-101B-9397-08002B2CF9AE}" pid="8" name="TNOC_DocumentSetType">
    <vt:lpwstr/>
  </property>
  <property fmtid="{D5CDD505-2E9C-101B-9397-08002B2CF9AE}" pid="9" name="MediaServiceImageTags">
    <vt:lpwstr/>
  </property>
</Properties>
</file>